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ĂM 2025\1. QUẢNG NINH\2. Đề án CP trình UBTVQH\"/>
    </mc:Choice>
  </mc:AlternateContent>
  <bookViews>
    <workbookView xWindow="0" yWindow="0" windowWidth="19410" windowHeight="8310"/>
  </bookViews>
  <sheets>
    <sheet name="Phu luc 1" sheetId="1" r:id="rId1"/>
  </sheets>
  <definedNames>
    <definedName name="_xlnm.Print_Titles" localSheetId="0">'Phu luc 1'!$6:$8</definedName>
  </definedNames>
  <calcPr calcId="162913"/>
</workbook>
</file>

<file path=xl/calcChain.xml><?xml version="1.0" encoding="utf-8"?>
<calcChain xmlns="http://schemas.openxmlformats.org/spreadsheetml/2006/main">
  <c r="I184" i="1" l="1"/>
  <c r="H210" i="1" l="1"/>
  <c r="I210" i="1" s="1"/>
  <c r="H203" i="1"/>
  <c r="I203" i="1" s="1"/>
  <c r="H201" i="1"/>
  <c r="I201" i="1" s="1"/>
  <c r="I191" i="1"/>
  <c r="H191" i="1"/>
  <c r="H195" i="1"/>
  <c r="I195" i="1" s="1"/>
  <c r="H194" i="1"/>
  <c r="I194" i="1" s="1"/>
  <c r="H193" i="1"/>
  <c r="I193" i="1" s="1"/>
  <c r="H192" i="1"/>
  <c r="I192" i="1" s="1"/>
  <c r="H190" i="1"/>
  <c r="I190" i="1" s="1"/>
  <c r="H182" i="1"/>
  <c r="H183" i="1"/>
  <c r="I183" i="1" s="1"/>
  <c r="H179" i="1"/>
  <c r="I179" i="1" s="1"/>
  <c r="H168" i="1"/>
  <c r="I168" i="1" s="1"/>
  <c r="H167" i="1"/>
  <c r="I167" i="1" s="1"/>
  <c r="H166" i="1"/>
  <c r="I166" i="1" s="1"/>
  <c r="I159" i="1"/>
  <c r="H159" i="1"/>
  <c r="H156" i="1"/>
  <c r="I156" i="1" s="1"/>
  <c r="I153" i="1"/>
  <c r="H153" i="1"/>
  <c r="H150" i="1"/>
  <c r="I150" i="1" s="1"/>
  <c r="H157" i="1"/>
  <c r="I157" i="1" s="1"/>
  <c r="H155" i="1"/>
  <c r="I155" i="1" s="1"/>
  <c r="H151" i="1"/>
  <c r="I151" i="1" s="1"/>
  <c r="H145" i="1"/>
  <c r="I145" i="1" s="1"/>
  <c r="H144" i="1"/>
  <c r="I144" i="1" s="1"/>
  <c r="H143" i="1"/>
  <c r="I143" i="1" s="1"/>
  <c r="H142" i="1"/>
  <c r="I142" i="1" s="1"/>
  <c r="H141" i="1"/>
  <c r="I141" i="1" s="1"/>
  <c r="H140" i="1"/>
  <c r="I140" i="1" s="1"/>
  <c r="H100" i="1"/>
  <c r="I100" i="1" s="1"/>
  <c r="H79" i="1"/>
  <c r="I79" i="1" s="1"/>
  <c r="H78" i="1"/>
  <c r="I78" i="1" s="1"/>
  <c r="H65" i="1"/>
  <c r="I65" i="1" s="1"/>
  <c r="H48" i="1"/>
  <c r="I48" i="1" s="1"/>
  <c r="H46" i="1"/>
  <c r="I46" i="1" s="1"/>
  <c r="I22" i="1"/>
  <c r="H22" i="1"/>
  <c r="H20" i="1"/>
  <c r="I20" i="1" s="1"/>
  <c r="H19" i="1"/>
  <c r="I19" i="1" s="1"/>
  <c r="H18" i="1"/>
  <c r="I18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I54" i="1"/>
  <c r="I53" i="1"/>
  <c r="I218" i="1"/>
  <c r="I216" i="1"/>
  <c r="I215" i="1"/>
  <c r="I209" i="1"/>
  <c r="I208" i="1"/>
  <c r="I207" i="1"/>
  <c r="I206" i="1"/>
  <c r="I200" i="1"/>
  <c r="I176" i="1"/>
  <c r="I197" i="1"/>
  <c r="I147" i="1"/>
  <c r="I130" i="1"/>
  <c r="I128" i="1"/>
  <c r="I115" i="1"/>
  <c r="I114" i="1"/>
  <c r="I113" i="1"/>
  <c r="I112" i="1"/>
  <c r="I111" i="1"/>
  <c r="I108" i="1"/>
  <c r="I104" i="1"/>
  <c r="I93" i="1"/>
  <c r="I92" i="1"/>
  <c r="I30" i="1"/>
  <c r="I28" i="1"/>
  <c r="I34" i="1"/>
  <c r="I33" i="1"/>
  <c r="I43" i="1"/>
  <c r="I42" i="1"/>
  <c r="I75" i="1"/>
  <c r="I74" i="1"/>
  <c r="I68" i="1"/>
  <c r="I69" i="1"/>
  <c r="I67" i="1"/>
  <c r="I58" i="1"/>
  <c r="I59" i="1"/>
  <c r="I60" i="1"/>
  <c r="I61" i="1"/>
  <c r="I62" i="1"/>
  <c r="I57" i="1"/>
  <c r="N218" i="1"/>
  <c r="N216" i="1"/>
  <c r="N215" i="1"/>
  <c r="E215" i="1"/>
  <c r="D218" i="1"/>
  <c r="E218" i="1" s="1"/>
  <c r="D216" i="1"/>
  <c r="E216" i="1" s="1"/>
  <c r="D215" i="1"/>
  <c r="N212" i="1"/>
  <c r="N201" i="1"/>
  <c r="N202" i="1"/>
  <c r="N203" i="1"/>
  <c r="N204" i="1"/>
  <c r="N205" i="1"/>
  <c r="N206" i="1"/>
  <c r="N207" i="1"/>
  <c r="N208" i="1"/>
  <c r="N209" i="1"/>
  <c r="N210" i="1"/>
  <c r="N200" i="1"/>
  <c r="I202" i="1"/>
  <c r="I204" i="1"/>
  <c r="I205" i="1"/>
  <c r="I212" i="1"/>
  <c r="E201" i="1"/>
  <c r="E202" i="1"/>
  <c r="E203" i="1"/>
  <c r="E204" i="1"/>
  <c r="E205" i="1"/>
  <c r="E206" i="1"/>
  <c r="E210" i="1"/>
  <c r="E212" i="1"/>
  <c r="D209" i="1"/>
  <c r="E209" i="1" s="1"/>
  <c r="D208" i="1"/>
  <c r="E208" i="1" s="1"/>
  <c r="D207" i="1"/>
  <c r="E207" i="1" s="1"/>
  <c r="D206" i="1"/>
  <c r="D200" i="1"/>
  <c r="E200" i="1" s="1"/>
  <c r="N177" i="1"/>
  <c r="N178" i="1"/>
  <c r="N179" i="1"/>
  <c r="N180" i="1"/>
  <c r="N181" i="1"/>
  <c r="N182" i="1"/>
  <c r="N183" i="1"/>
  <c r="N184" i="1"/>
  <c r="N185" i="1"/>
  <c r="N187" i="1"/>
  <c r="N176" i="1"/>
  <c r="N197" i="1"/>
  <c r="N191" i="1"/>
  <c r="N192" i="1"/>
  <c r="N193" i="1"/>
  <c r="N194" i="1"/>
  <c r="N195" i="1"/>
  <c r="N190" i="1"/>
  <c r="E197" i="1"/>
  <c r="E191" i="1"/>
  <c r="E192" i="1"/>
  <c r="E193" i="1"/>
  <c r="E194" i="1"/>
  <c r="E195" i="1"/>
  <c r="E190" i="1"/>
  <c r="I187" i="1"/>
  <c r="I177" i="1"/>
  <c r="I178" i="1"/>
  <c r="I180" i="1"/>
  <c r="I181" i="1"/>
  <c r="I182" i="1"/>
  <c r="I185" i="1"/>
  <c r="E187" i="1"/>
  <c r="E177" i="1"/>
  <c r="E178" i="1"/>
  <c r="E179" i="1"/>
  <c r="E180" i="1"/>
  <c r="E181" i="1"/>
  <c r="E182" i="1"/>
  <c r="E183" i="1"/>
  <c r="E184" i="1"/>
  <c r="E185" i="1"/>
  <c r="D176" i="1"/>
  <c r="E176" i="1" s="1"/>
  <c r="N173" i="1"/>
  <c r="N165" i="1"/>
  <c r="N166" i="1"/>
  <c r="N167" i="1"/>
  <c r="N168" i="1"/>
  <c r="N169" i="1"/>
  <c r="N170" i="1"/>
  <c r="N171" i="1"/>
  <c r="N164" i="1"/>
  <c r="I173" i="1"/>
  <c r="I165" i="1"/>
  <c r="I169" i="1"/>
  <c r="I170" i="1"/>
  <c r="I171" i="1"/>
  <c r="I164" i="1"/>
  <c r="E173" i="1"/>
  <c r="E165" i="1"/>
  <c r="E166" i="1"/>
  <c r="E167" i="1"/>
  <c r="E168" i="1"/>
  <c r="E169" i="1"/>
  <c r="E170" i="1"/>
  <c r="E171" i="1"/>
  <c r="E164" i="1"/>
  <c r="N161" i="1"/>
  <c r="I161" i="1"/>
  <c r="E161" i="1"/>
  <c r="N151" i="1"/>
  <c r="N152" i="1"/>
  <c r="N153" i="1"/>
  <c r="N154" i="1"/>
  <c r="N155" i="1"/>
  <c r="N156" i="1"/>
  <c r="N157" i="1"/>
  <c r="N158" i="1"/>
  <c r="N159" i="1"/>
  <c r="N150" i="1"/>
  <c r="I152" i="1"/>
  <c r="I154" i="1"/>
  <c r="I158" i="1"/>
  <c r="N141" i="1"/>
  <c r="N142" i="1"/>
  <c r="N143" i="1"/>
  <c r="N144" i="1"/>
  <c r="N145" i="1"/>
  <c r="N147" i="1"/>
  <c r="N140" i="1"/>
  <c r="N128" i="1"/>
  <c r="N129" i="1"/>
  <c r="N130" i="1"/>
  <c r="N131" i="1"/>
  <c r="N132" i="1"/>
  <c r="N133" i="1"/>
  <c r="N134" i="1"/>
  <c r="N135" i="1"/>
  <c r="N136" i="1"/>
  <c r="N137" i="1"/>
  <c r="N127" i="1"/>
  <c r="E151" i="1"/>
  <c r="E152" i="1"/>
  <c r="E153" i="1"/>
  <c r="E154" i="1"/>
  <c r="E155" i="1"/>
  <c r="E156" i="1"/>
  <c r="E157" i="1"/>
  <c r="E158" i="1"/>
  <c r="E159" i="1"/>
  <c r="E150" i="1"/>
  <c r="E147" i="1"/>
  <c r="E141" i="1"/>
  <c r="E142" i="1"/>
  <c r="E143" i="1"/>
  <c r="E144" i="1"/>
  <c r="E145" i="1"/>
  <c r="E140" i="1"/>
  <c r="N119" i="1"/>
  <c r="N120" i="1"/>
  <c r="N121" i="1"/>
  <c r="N122" i="1"/>
  <c r="N123" i="1"/>
  <c r="N124" i="1"/>
  <c r="N125" i="1"/>
  <c r="N118" i="1"/>
  <c r="I119" i="1"/>
  <c r="I120" i="1"/>
  <c r="I121" i="1"/>
  <c r="I122" i="1"/>
  <c r="I123" i="1"/>
  <c r="I124" i="1"/>
  <c r="I125" i="1"/>
  <c r="I118" i="1"/>
  <c r="E119" i="1"/>
  <c r="E120" i="1"/>
  <c r="E121" i="1"/>
  <c r="E122" i="1"/>
  <c r="E123" i="1"/>
  <c r="E124" i="1"/>
  <c r="E125" i="1"/>
  <c r="E118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03" i="1"/>
  <c r="N97" i="1"/>
  <c r="N98" i="1"/>
  <c r="N99" i="1"/>
  <c r="N100" i="1"/>
  <c r="N101" i="1"/>
  <c r="N96" i="1"/>
  <c r="I97" i="1"/>
  <c r="I98" i="1"/>
  <c r="I99" i="1"/>
  <c r="I101" i="1"/>
  <c r="I96" i="1"/>
  <c r="E46" i="1"/>
  <c r="E49" i="1"/>
  <c r="E50" i="1"/>
  <c r="E53" i="1"/>
  <c r="E54" i="1"/>
  <c r="E97" i="1"/>
  <c r="E98" i="1"/>
  <c r="E99" i="1"/>
  <c r="E100" i="1"/>
  <c r="E101" i="1"/>
  <c r="E96" i="1"/>
  <c r="G79" i="1"/>
  <c r="G78" i="1"/>
  <c r="E79" i="1"/>
  <c r="E78" i="1"/>
  <c r="N82" i="1"/>
  <c r="N83" i="1"/>
  <c r="N84" i="1"/>
  <c r="N85" i="1"/>
  <c r="N86" i="1"/>
  <c r="N87" i="1"/>
  <c r="N88" i="1"/>
  <c r="N89" i="1"/>
  <c r="N90" i="1"/>
  <c r="N91" i="1"/>
  <c r="N92" i="1"/>
  <c r="N93" i="1"/>
  <c r="N81" i="1"/>
  <c r="N79" i="1"/>
  <c r="N78" i="1"/>
  <c r="N68" i="1"/>
  <c r="N69" i="1"/>
  <c r="N70" i="1"/>
  <c r="N71" i="1"/>
  <c r="N72" i="1"/>
  <c r="N73" i="1"/>
  <c r="N74" i="1"/>
  <c r="N75" i="1"/>
  <c r="N67" i="1"/>
  <c r="N65" i="1"/>
  <c r="E65" i="1"/>
  <c r="N57" i="1"/>
  <c r="N58" i="1"/>
  <c r="N59" i="1"/>
  <c r="N60" i="1"/>
  <c r="N61" i="1"/>
  <c r="N62" i="1"/>
  <c r="N56" i="1"/>
  <c r="N47" i="1"/>
  <c r="N48" i="1"/>
  <c r="N49" i="1"/>
  <c r="N50" i="1"/>
  <c r="N51" i="1"/>
  <c r="N52" i="1"/>
  <c r="N53" i="1"/>
  <c r="N54" i="1"/>
  <c r="N46" i="1"/>
  <c r="I47" i="1"/>
  <c r="I49" i="1"/>
  <c r="I50" i="1"/>
  <c r="I51" i="1"/>
  <c r="I52" i="1"/>
  <c r="E47" i="1"/>
  <c r="E48" i="1"/>
  <c r="E51" i="1"/>
  <c r="E52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24" i="1"/>
  <c r="N12" i="1"/>
  <c r="N13" i="1"/>
  <c r="N14" i="1"/>
  <c r="N15" i="1"/>
  <c r="N16" i="1"/>
  <c r="N17" i="1"/>
  <c r="N18" i="1"/>
  <c r="N19" i="1"/>
  <c r="N20" i="1"/>
  <c r="N21" i="1"/>
  <c r="N22" i="1"/>
  <c r="N11" i="1"/>
  <c r="I17" i="1"/>
  <c r="I21" i="1"/>
  <c r="E12" i="1"/>
  <c r="E13" i="1"/>
  <c r="E14" i="1"/>
  <c r="E15" i="1"/>
  <c r="E16" i="1"/>
  <c r="E17" i="1"/>
  <c r="E18" i="1"/>
  <c r="E19" i="1"/>
  <c r="E20" i="1"/>
  <c r="E21" i="1"/>
  <c r="E22" i="1"/>
  <c r="E11" i="1"/>
  <c r="E128" i="1"/>
  <c r="E129" i="1"/>
  <c r="E130" i="1"/>
  <c r="E131" i="1"/>
  <c r="E132" i="1"/>
  <c r="E133" i="1"/>
  <c r="E134" i="1"/>
  <c r="E135" i="1"/>
  <c r="E136" i="1"/>
  <c r="E137" i="1"/>
  <c r="E127" i="1"/>
  <c r="I129" i="1"/>
  <c r="I131" i="1"/>
  <c r="I132" i="1"/>
  <c r="I133" i="1"/>
  <c r="I134" i="1"/>
  <c r="I135" i="1"/>
  <c r="I136" i="1"/>
  <c r="I137" i="1"/>
  <c r="I127" i="1"/>
  <c r="I105" i="1"/>
  <c r="I106" i="1"/>
  <c r="I107" i="1"/>
  <c r="I109" i="1"/>
  <c r="I110" i="1"/>
  <c r="I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03" i="1"/>
  <c r="I82" i="1"/>
  <c r="I83" i="1"/>
  <c r="I84" i="1"/>
  <c r="I85" i="1"/>
  <c r="I86" i="1"/>
  <c r="I87" i="1"/>
  <c r="I88" i="1"/>
  <c r="I89" i="1"/>
  <c r="I90" i="1"/>
  <c r="I91" i="1"/>
  <c r="I81" i="1"/>
  <c r="E82" i="1"/>
  <c r="E83" i="1"/>
  <c r="E84" i="1"/>
  <c r="E85" i="1"/>
  <c r="E86" i="1"/>
  <c r="E87" i="1"/>
  <c r="E88" i="1"/>
  <c r="E89" i="1"/>
  <c r="E90" i="1"/>
  <c r="E91" i="1"/>
  <c r="E92" i="1"/>
  <c r="E93" i="1"/>
  <c r="E81" i="1"/>
  <c r="I70" i="1"/>
  <c r="I71" i="1"/>
  <c r="I72" i="1"/>
  <c r="I73" i="1"/>
  <c r="E68" i="1"/>
  <c r="E69" i="1"/>
  <c r="E70" i="1"/>
  <c r="E71" i="1"/>
  <c r="E72" i="1"/>
  <c r="E73" i="1"/>
  <c r="E74" i="1"/>
  <c r="E75" i="1"/>
  <c r="E67" i="1"/>
  <c r="I56" i="1"/>
  <c r="E57" i="1"/>
  <c r="E58" i="1"/>
  <c r="E59" i="1"/>
  <c r="E60" i="1"/>
  <c r="E61" i="1"/>
  <c r="E62" i="1"/>
  <c r="E56" i="1"/>
  <c r="I25" i="1"/>
  <c r="I26" i="1"/>
  <c r="I27" i="1"/>
  <c r="I29" i="1"/>
  <c r="I31" i="1"/>
  <c r="I32" i="1"/>
  <c r="I35" i="1"/>
  <c r="I36" i="1"/>
  <c r="I37" i="1"/>
  <c r="I38" i="1"/>
  <c r="I39" i="1"/>
  <c r="I40" i="1"/>
  <c r="I41" i="1"/>
  <c r="I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24" i="1"/>
</calcChain>
</file>

<file path=xl/sharedStrings.xml><?xml version="1.0" encoding="utf-8"?>
<sst xmlns="http://schemas.openxmlformats.org/spreadsheetml/2006/main" count="544" uniqueCount="251">
  <si>
    <t>Khu vực, miền núi, vùng cao</t>
  </si>
  <si>
    <t>Dân tộc thiểu số</t>
  </si>
  <si>
    <t>Yếu tố đặc thù khác (nếu có)</t>
  </si>
  <si>
    <t>Diện tích tự nhiên</t>
  </si>
  <si>
    <t>Quy mô dân số</t>
  </si>
  <si>
    <t>Số người</t>
  </si>
  <si>
    <t>tỷ lệ %</t>
  </si>
  <si>
    <t>Quy mô dân số (người)</t>
  </si>
  <si>
    <t>I</t>
  </si>
  <si>
    <t>Các xã</t>
  </si>
  <si>
    <t xml:space="preserve"> Xã Bằng Cả</t>
  </si>
  <si>
    <t>Thành phố Hạ Long</t>
  </si>
  <si>
    <t>x</t>
  </si>
  <si>
    <t xml:space="preserve"> Xã Dân Chủ</t>
  </si>
  <si>
    <t xml:space="preserve"> Xã Đồng Lâm</t>
  </si>
  <si>
    <t xml:space="preserve"> Xã Đồng Sơn</t>
  </si>
  <si>
    <t xml:space="preserve"> Xã Hòa Bình</t>
  </si>
  <si>
    <t xml:space="preserve"> Xã Kỳ Thượng</t>
  </si>
  <si>
    <t xml:space="preserve"> Xã Lê Lợi</t>
  </si>
  <si>
    <t xml:space="preserve"> Xã Quảng La</t>
  </si>
  <si>
    <t xml:space="preserve"> Xã Sơn Dương</t>
  </si>
  <si>
    <t xml:space="preserve"> Xã Tân Dân</t>
  </si>
  <si>
    <t xml:space="preserve"> Xã Thống Nhất</t>
  </si>
  <si>
    <t xml:space="preserve"> Xã Vũ Oai</t>
  </si>
  <si>
    <t xml:space="preserve"> Xã Bắc Sơn</t>
  </si>
  <si>
    <t>Thành phố Móng Cái</t>
  </si>
  <si>
    <t>Biên giới</t>
  </si>
  <si>
    <t xml:space="preserve"> Xã Hải Đông</t>
  </si>
  <si>
    <t xml:space="preserve"> Xã Hải Sơn</t>
  </si>
  <si>
    <t xml:space="preserve"> Xã Hải Tiến</t>
  </si>
  <si>
    <t xml:space="preserve"> Xã Hải Xuân</t>
  </si>
  <si>
    <t xml:space="preserve"> Xã Quảng Nghĩa</t>
  </si>
  <si>
    <t xml:space="preserve"> Xã Vạn Ninh</t>
  </si>
  <si>
    <t xml:space="preserve"> Xã Vĩnh Thực</t>
  </si>
  <si>
    <t xml:space="preserve"> Xã Vĩnh Trung</t>
  </si>
  <si>
    <t xml:space="preserve"> Xã Thượng Yên Công</t>
  </si>
  <si>
    <t>Thành phố Uông Bí</t>
  </si>
  <si>
    <t>Thành phố Cẩm Phả</t>
  </si>
  <si>
    <t xml:space="preserve"> Xã Dương Huy</t>
  </si>
  <si>
    <t xml:space="preserve"> Xã Cẩm La</t>
  </si>
  <si>
    <t>Thị xã Quảng Yên</t>
  </si>
  <si>
    <t xml:space="preserve"> Xã Hiệp Hòa</t>
  </si>
  <si>
    <t xml:space="preserve"> Xã Hoàng Tân</t>
  </si>
  <si>
    <t xml:space="preserve"> Xã Liên Hòa</t>
  </si>
  <si>
    <t xml:space="preserve"> Xã Liên Vị</t>
  </si>
  <si>
    <t xml:space="preserve"> Xã Sông Khoai</t>
  </si>
  <si>
    <t xml:space="preserve"> Xã Tiền An</t>
  </si>
  <si>
    <t xml:space="preserve"> Xã Tiền Phong</t>
  </si>
  <si>
    <t xml:space="preserve"> Xã An Sinh</t>
  </si>
  <si>
    <t xml:space="preserve"> Xã Hồng Thái Đông</t>
  </si>
  <si>
    <t xml:space="preserve"> Xã Hồng Thái Tây</t>
  </si>
  <si>
    <t xml:space="preserve"> Xã Nguyễn Huệ</t>
  </si>
  <si>
    <t xml:space="preserve"> Xã Tràng Lương</t>
  </si>
  <si>
    <t xml:space="preserve"> Xã Việt Dân</t>
  </si>
  <si>
    <t xml:space="preserve"> Xã Đồng Tâm</t>
  </si>
  <si>
    <t>Huyện Bình Liêu</t>
  </si>
  <si>
    <t xml:space="preserve"> Xã Đồng Văn</t>
  </si>
  <si>
    <t xml:space="preserve"> Xã Hoành Mô</t>
  </si>
  <si>
    <t xml:space="preserve"> Xã Húc Động</t>
  </si>
  <si>
    <t xml:space="preserve"> Xã Lục Hồn</t>
  </si>
  <si>
    <t xml:space="preserve"> Xã Vô Ngại</t>
  </si>
  <si>
    <t xml:space="preserve"> Xã Đại Dực</t>
  </si>
  <si>
    <t>Huyện Tiên Yên</t>
  </si>
  <si>
    <t xml:space="preserve"> Xã Điền Xá</t>
  </si>
  <si>
    <t xml:space="preserve"> Xã Đông Hải</t>
  </si>
  <si>
    <t xml:space="preserve"> Xã Đông Ngũ</t>
  </si>
  <si>
    <t xml:space="preserve"> Xã Đồng Rui</t>
  </si>
  <si>
    <t xml:space="preserve"> Xã Hà Lâu</t>
  </si>
  <si>
    <t xml:space="preserve"> Xã Hải Lạng</t>
  </si>
  <si>
    <t xml:space="preserve"> Xã Phong Dụ</t>
  </si>
  <si>
    <t xml:space="preserve"> Xã Tiên Lãng</t>
  </si>
  <si>
    <t xml:space="preserve"> Xã Yên Than</t>
  </si>
  <si>
    <t xml:space="preserve"> Xã Đại Bình</t>
  </si>
  <si>
    <t>Huyện Đầm Hà</t>
  </si>
  <si>
    <t xml:space="preserve"> Xã Đầm Hà</t>
  </si>
  <si>
    <t xml:space="preserve"> Xã Dực Yên</t>
  </si>
  <si>
    <t xml:space="preserve"> Xã Quảng An</t>
  </si>
  <si>
    <t xml:space="preserve"> Xã Quảng Lâm</t>
  </si>
  <si>
    <t xml:space="preserve"> Xã Quảng Tân</t>
  </si>
  <si>
    <t xml:space="preserve"> Xã Tân Bình</t>
  </si>
  <si>
    <t xml:space="preserve"> Xã Tân Lập</t>
  </si>
  <si>
    <t xml:space="preserve"> Xã Cái Chiên</t>
  </si>
  <si>
    <t>Huyện Hải Hà</t>
  </si>
  <si>
    <t xml:space="preserve"> Xã Đường Hoa</t>
  </si>
  <si>
    <t xml:space="preserve"> Xã Quảng Chính</t>
  </si>
  <si>
    <t xml:space="preserve"> Xã Quảng Đức</t>
  </si>
  <si>
    <t xml:space="preserve"> Xã Quảng Long</t>
  </si>
  <si>
    <t xml:space="preserve"> Xã Quảng Minh</t>
  </si>
  <si>
    <t xml:space="preserve"> Xã Quảng Phong</t>
  </si>
  <si>
    <t xml:space="preserve"> Xã Quảng Sơn</t>
  </si>
  <si>
    <t xml:space="preserve"> Xã Quảng Thành</t>
  </si>
  <si>
    <t xml:space="preserve"> Xã Quảng Thịnh</t>
  </si>
  <si>
    <t xml:space="preserve"> Xã Đạp Thanh</t>
  </si>
  <si>
    <t>Huyện Ba Chẽ</t>
  </si>
  <si>
    <t xml:space="preserve"> Xã Đồn Đạc</t>
  </si>
  <si>
    <t xml:space="preserve"> Xã Nam Sơn</t>
  </si>
  <si>
    <t xml:space="preserve"> Xã Thanh Lâm</t>
  </si>
  <si>
    <t xml:space="preserve"> Xã Thanh Sơn</t>
  </si>
  <si>
    <t xml:space="preserve"> Xã Bản Sen</t>
  </si>
  <si>
    <t>Huyện Vân Đồn</t>
  </si>
  <si>
    <t xml:space="preserve"> Xã Bình Dân</t>
  </si>
  <si>
    <t xml:space="preserve"> Xã Đài Xuyên</t>
  </si>
  <si>
    <t xml:space="preserve"> Xã Đoàn Kết</t>
  </si>
  <si>
    <t xml:space="preserve"> Xã Đông Xá</t>
  </si>
  <si>
    <t xml:space="preserve"> Xã Hạ Long</t>
  </si>
  <si>
    <t xml:space="preserve"> Xã Minh Châu</t>
  </si>
  <si>
    <t xml:space="preserve"> Xã Ngọc Vừng</t>
  </si>
  <si>
    <t xml:space="preserve"> Xã Quan Lạn</t>
  </si>
  <si>
    <t xml:space="preserve"> Xã Thắng Lợi</t>
  </si>
  <si>
    <t xml:space="preserve"> Xã Vạn Yên</t>
  </si>
  <si>
    <t xml:space="preserve"> Xã Đồng Tiến</t>
  </si>
  <si>
    <t>Huyện Cô Tô</t>
  </si>
  <si>
    <t xml:space="preserve"> Xã Thanh Lân</t>
  </si>
  <si>
    <t>II</t>
  </si>
  <si>
    <t xml:space="preserve"> Thị trấn Bình Liêu</t>
  </si>
  <si>
    <t xml:space="preserve"> Thị trấn Tiên Yên</t>
  </si>
  <si>
    <t xml:space="preserve"> Thị trấn Đầm Hà</t>
  </si>
  <si>
    <t xml:space="preserve"> Thị trấn Quảng Hà</t>
  </si>
  <si>
    <t xml:space="preserve"> Thị trấn Ba Chẽ</t>
  </si>
  <si>
    <t xml:space="preserve"> Thị trấn Cái Rồng</t>
  </si>
  <si>
    <t xml:space="preserve"> Thị trấn Cô Tô</t>
  </si>
  <si>
    <t>III</t>
  </si>
  <si>
    <t>Các phường</t>
  </si>
  <si>
    <t xml:space="preserve"> Phường Bạch Đằng</t>
  </si>
  <si>
    <t xml:space="preserve"> Phường Bãi Cháy</t>
  </si>
  <si>
    <t xml:space="preserve"> Phường Cao Thắng</t>
  </si>
  <si>
    <t xml:space="preserve"> Phường Cao Xanh</t>
  </si>
  <si>
    <t xml:space="preserve"> Phường Đại Yên</t>
  </si>
  <si>
    <t xml:space="preserve"> Phường Giếng Đáy</t>
  </si>
  <si>
    <t xml:space="preserve"> Phường Hà Khánh</t>
  </si>
  <si>
    <t xml:space="preserve"> Phường Hà Khẩu</t>
  </si>
  <si>
    <t xml:space="preserve"> Phường Hà Lầm</t>
  </si>
  <si>
    <t xml:space="preserve"> Phường Hà Phong</t>
  </si>
  <si>
    <t xml:space="preserve"> Phường Hà Trung</t>
  </si>
  <si>
    <t xml:space="preserve"> Phường Hà Tu</t>
  </si>
  <si>
    <t xml:space="preserve"> Phường Hoành Bồ</t>
  </si>
  <si>
    <t xml:space="preserve"> Phường Hồng Gai</t>
  </si>
  <si>
    <t xml:space="preserve"> Phường Hồng Hà</t>
  </si>
  <si>
    <t xml:space="preserve"> Phường Hồng Hải</t>
  </si>
  <si>
    <t xml:space="preserve"> Phường Hùng Thắng</t>
  </si>
  <si>
    <t xml:space="preserve"> Phường Trần Hưng Đạo</t>
  </si>
  <si>
    <t xml:space="preserve"> Phường Tuần Châu</t>
  </si>
  <si>
    <t xml:space="preserve"> Phường Việt Hưng</t>
  </si>
  <si>
    <t xml:space="preserve"> Phường Bình Ngọc</t>
  </si>
  <si>
    <t xml:space="preserve"> Phường Hải Hoà</t>
  </si>
  <si>
    <t xml:space="preserve"> Phường Hải Yên</t>
  </si>
  <si>
    <t xml:space="preserve"> Phường Ka Long</t>
  </si>
  <si>
    <t xml:space="preserve"> Phường Ninh Dương</t>
  </si>
  <si>
    <t xml:space="preserve"> Phường Trà Cổ</t>
  </si>
  <si>
    <t xml:space="preserve"> Phường Trần Phú</t>
  </si>
  <si>
    <t xml:space="preserve"> Phường Bắc Sơn</t>
  </si>
  <si>
    <t xml:space="preserve"> Phường Nam Khê</t>
  </si>
  <si>
    <t xml:space="preserve"> Phường Phương Đông</t>
  </si>
  <si>
    <t xml:space="preserve"> Phường Phương Nam</t>
  </si>
  <si>
    <t xml:space="preserve"> Phường Quang Trung</t>
  </si>
  <si>
    <t xml:space="preserve"> Phường Thanh Sơn</t>
  </si>
  <si>
    <t xml:space="preserve"> Phường Trưng Vương</t>
  </si>
  <si>
    <t xml:space="preserve"> Phường Vàng Danh</t>
  </si>
  <si>
    <t xml:space="preserve"> Phường Yên Thanh</t>
  </si>
  <si>
    <t xml:space="preserve"> Phường Cẩm Bình</t>
  </si>
  <si>
    <t xml:space="preserve"> Phường Cẩm Đông</t>
  </si>
  <si>
    <t xml:space="preserve"> Phường Cẩm Phú</t>
  </si>
  <si>
    <t xml:space="preserve"> Phường Cẩm Sơn</t>
  </si>
  <si>
    <t xml:space="preserve"> Phường Cẩm Tây</t>
  </si>
  <si>
    <t xml:space="preserve"> Phường Cẩm Thạch</t>
  </si>
  <si>
    <t xml:space="preserve"> Phường Cẩm Thành</t>
  </si>
  <si>
    <t xml:space="preserve"> Phường Cẩm Thịnh</t>
  </si>
  <si>
    <t xml:space="preserve"> Phường Cẩm Thủy</t>
  </si>
  <si>
    <t xml:space="preserve"> Phường Cẩm Trung</t>
  </si>
  <si>
    <t xml:space="preserve"> Phường Cửa Ông</t>
  </si>
  <si>
    <t xml:space="preserve"> Phường Mông Dương</t>
  </si>
  <si>
    <t xml:space="preserve"> Phường Quang Hanh</t>
  </si>
  <si>
    <t xml:space="preserve"> Phường Cộng Hòa</t>
  </si>
  <si>
    <t xml:space="preserve"> Phường Đông Mai</t>
  </si>
  <si>
    <t xml:space="preserve"> Phường Hà An</t>
  </si>
  <si>
    <t xml:space="preserve"> Phường Minh Thành</t>
  </si>
  <si>
    <t xml:space="preserve"> Phường Nam Hòa</t>
  </si>
  <si>
    <t xml:space="preserve"> Phường Phong Cốc</t>
  </si>
  <si>
    <t xml:space="preserve"> Phường Phong Hải</t>
  </si>
  <si>
    <t xml:space="preserve"> Phường Quảng Yên</t>
  </si>
  <si>
    <t xml:space="preserve"> Phường Tân An</t>
  </si>
  <si>
    <t xml:space="preserve"> Phường Yên Giang</t>
  </si>
  <si>
    <t xml:space="preserve"> Phường Yên Hải</t>
  </si>
  <si>
    <t xml:space="preserve"> Phường Đức Chính</t>
  </si>
  <si>
    <t xml:space="preserve"> Phường Hoàng Quế</t>
  </si>
  <si>
    <t xml:space="preserve"> Phường Hồng Phong</t>
  </si>
  <si>
    <t xml:space="preserve"> Phường Hưng Đạo</t>
  </si>
  <si>
    <t xml:space="preserve"> Phường Kim Sơn</t>
  </si>
  <si>
    <t xml:space="preserve"> Phường Mạo Khê</t>
  </si>
  <si>
    <t xml:space="preserve"> Phường Tràng An</t>
  </si>
  <si>
    <t xml:space="preserve"> Phường Xuân Sơn</t>
  </si>
  <si>
    <t xml:space="preserve"> Phường Yên Thọ</t>
  </si>
  <si>
    <t>1.1</t>
  </si>
  <si>
    <t>1.2</t>
  </si>
  <si>
    <t>1.3</t>
  </si>
  <si>
    <t>1.4</t>
  </si>
  <si>
    <t>1.5</t>
  </si>
  <si>
    <t>Tiêu chuẩn</t>
  </si>
  <si>
    <t>1.6</t>
  </si>
  <si>
    <t>1.7</t>
  </si>
  <si>
    <t>1.8</t>
  </si>
  <si>
    <t>1.9</t>
  </si>
  <si>
    <t>1.10</t>
  </si>
  <si>
    <t>1.11</t>
  </si>
  <si>
    <t>1.12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</si>
  <si>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</si>
  <si>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</si>
  <si>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</si>
  <si>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</si>
  <si>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</si>
  <si>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</si>
  <si>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</si>
  <si>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</si>
  <si>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</si>
  <si>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</si>
  <si>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</si>
  <si>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</si>
  <si>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</si>
  <si>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</si>
  <si>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</si>
  <si>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</si>
  <si>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</si>
  <si>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</si>
  <si>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</si>
  <si>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</si>
  <si>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IV</t>
  </si>
  <si>
    <t xml:space="preserve"> Xã Hải Hòa</t>
  </si>
  <si>
    <t>V</t>
  </si>
  <si>
    <t>Thành phố Đông Triều</t>
  </si>
  <si>
    <t>Phường Bình Dương</t>
  </si>
  <si>
    <t>Phường Bình Khê</t>
  </si>
  <si>
    <t>Phường Thủy An</t>
  </si>
  <si>
    <t>Phường Yên Đức</t>
  </si>
  <si>
    <t>VI</t>
  </si>
  <si>
    <t>VII</t>
  </si>
  <si>
    <t>Thị trấn</t>
  </si>
  <si>
    <t>VIII</t>
  </si>
  <si>
    <t xml:space="preserve"> Các xã</t>
  </si>
  <si>
    <t>IX</t>
  </si>
  <si>
    <t>X</t>
  </si>
  <si>
    <t>XI</t>
  </si>
  <si>
    <t xml:space="preserve"> Xã Lương Minh</t>
  </si>
  <si>
    <t>XII</t>
  </si>
  <si>
    <t>XIII</t>
  </si>
  <si>
    <t>Tiêu chuẩn đặc thù</t>
  </si>
  <si>
    <t>Phụ lục 1</t>
  </si>
  <si>
    <t>Stt</t>
  </si>
  <si>
    <t>Tên đơn vị hành chính
cấp xã</t>
  </si>
  <si>
    <t>Khu vực hải đảo</t>
  </si>
  <si>
    <r>
      <t>Diện tích (km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>)</t>
    </r>
  </si>
  <si>
    <r>
      <t xml:space="preserve">THỐNG KÊ HIỆN TRẠNG ĐƠN VỊ HÀNH CHÍNH CẤP XÃ
</t>
    </r>
    <r>
      <rPr>
        <i/>
        <sz val="14"/>
        <rFont val="Times New Roman"/>
        <family val="1"/>
      </rPr>
      <t>(Kèm theo Đề án của Chính phủ)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</si>
</sst>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scheme val="minor"/>
    </font>
    <font>
      <sz val="11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1"/>
      <name val="Calibri"/>
      <family val="2"/>
      <scheme val="minor"/>
    </font>
    <font>
      <b/>
      <sz val="14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b/>
      <vertAlign val="superscript"/>
      <sz val="12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5">
    <xf numFmtId="0" fontId="0" fillId="0" borderId="0" xfId="0" applyFont="1" applyAlignment="1"/>
    <xf numFmtId="0" fontId="3" fillId="0" borderId="5" xfId="0" applyFont="1" applyBorder="1" applyAlignment="1">
      <alignment horizontal="center" vertical="center"/>
    </xf>
    <xf numFmtId="2" fontId="7" fillId="0" borderId="0" xfId="0" applyNumberFormat="1" applyFont="1"/>
    <xf numFmtId="0" fontId="1" fillId="0" borderId="0" xfId="0" applyFont="1"/>
    <xf numFmtId="2" fontId="1" fillId="0" borderId="0" xfId="0" applyNumberFormat="1" applyFont="1"/>
    <xf numFmtId="0" fontId="6" fillId="2" borderId="0" xfId="0" applyFont="1" applyFill="1" applyAlignment="1"/>
    <xf numFmtId="0" fontId="3" fillId="0" borderId="5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2" fontId="6" fillId="0" borderId="0" xfId="0" applyNumberFormat="1" applyFont="1" applyAlignment="1"/>
    <xf numFmtId="0" fontId="11" fillId="0" borderId="0" xfId="0" applyFont="1" applyAlignment="1"/>
    <xf numFmtId="49" fontId="6" fillId="0" borderId="0" xfId="0" applyNumberFormat="1" applyFont="1" applyAlignment="1"/>
    <xf numFmtId="49" fontId="1" fillId="0" borderId="0" xfId="0" applyNumberFormat="1" applyFont="1"/>
    <xf numFmtId="49" fontId="6" fillId="2" borderId="0" xfId="0" applyNumberFormat="1" applyFont="1" applyFill="1" applyAlignment="1"/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2" fontId="3" fillId="0" borderId="5" xfId="0" applyNumberFormat="1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3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2" fontId="2" fillId="0" borderId="5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43" fontId="2" fillId="0" borderId="5" xfId="1" applyNumberFormat="1" applyFont="1" applyFill="1" applyBorder="1" applyAlignment="1">
      <alignment vertical="center"/>
    </xf>
    <xf numFmtId="164" fontId="2" fillId="0" borderId="5" xfId="1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vertical="center"/>
    </xf>
    <xf numFmtId="0" fontId="8" fillId="0" borderId="0" xfId="0" applyFont="1" applyFill="1" applyAlignment="1"/>
    <xf numFmtId="49" fontId="2" fillId="0" borderId="5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left" vertical="center"/>
    </xf>
    <xf numFmtId="2" fontId="2" fillId="0" borderId="5" xfId="1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2" fontId="14" fillId="0" borderId="5" xfId="0" applyNumberFormat="1" applyFont="1" applyFill="1" applyBorder="1" applyAlignment="1">
      <alignment vertical="center"/>
    </xf>
    <xf numFmtId="164" fontId="14" fillId="0" borderId="5" xfId="0" applyNumberFormat="1" applyFont="1" applyFill="1" applyBorder="1" applyAlignment="1">
      <alignment vertical="center"/>
    </xf>
    <xf numFmtId="164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15" fillId="0" borderId="0" xfId="0" applyFont="1" applyAlignme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" xfId="0" applyFont="1" applyBorder="1"/>
    <xf numFmtId="0" fontId="9" fillId="0" borderId="0" xfId="0" applyFont="1" applyAlignment="1">
      <alignment horizontal="center" wrapText="1"/>
    </xf>
    <xf numFmtId="0" fontId="8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1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49" fontId="2" fillId="0" borderId="0" xfId="0" applyNumberFormat="1" applyFont="1" applyAlignment="1">
      <alignment horizontal="justify" vertical="center" wrapText="1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3"/>
  <sheetViews>
    <sheetView tabSelected="1" topLeftCell="A202" zoomScale="90" zoomScaleNormal="90" workbookViewId="0">
      <selection activeCell="A3" sqref="A3:N3"/>
    </sheetView>
  </sheetViews>
  <sheetFormatPr defaultColWidth="14.42578125" defaultRowHeight="15" customHeight="1" x14ac:dyDescent="0.25"/>
  <cols>
    <col min="1" max="1" width="6.7109375" style="23" customWidth="1"/>
    <col min="2" max="2" width="23.7109375" style="23" customWidth="1"/>
    <col min="3" max="3" width="12" style="11" customWidth="1"/>
    <col min="4" max="4" width="11.42578125" style="11" hidden="1" customWidth="1"/>
    <col min="5" max="5" width="9.85546875" style="23" customWidth="1"/>
    <col min="6" max="6" width="12.85546875" style="5" customWidth="1"/>
    <col min="7" max="7" width="11.42578125" style="5" hidden="1" customWidth="1"/>
    <col min="8" max="8" width="11.42578125" style="5" customWidth="1"/>
    <col min="9" max="9" width="9.85546875" style="23" customWidth="1"/>
    <col min="10" max="12" width="8.7109375" style="23" customWidth="1"/>
    <col min="13" max="14" width="8.7109375" style="23" hidden="1" customWidth="1"/>
    <col min="15" max="21" width="8.7109375" style="23" customWidth="1"/>
    <col min="22" max="16384" width="14.42578125" style="23"/>
  </cols>
  <sheetData>
    <row r="1" spans="1:14" ht="29.25" customHeight="1" x14ac:dyDescent="0.3">
      <c r="A1" s="65"/>
      <c r="B1" s="66"/>
      <c r="C1" s="2"/>
      <c r="D1" s="2"/>
      <c r="E1" s="71" t="s">
        <v>245</v>
      </c>
      <c r="F1" s="71"/>
      <c r="K1" s="70"/>
      <c r="L1" s="70"/>
      <c r="M1" s="70"/>
      <c r="N1" s="70"/>
    </row>
    <row r="2" spans="1:14" ht="14.25" customHeight="1" x14ac:dyDescent="0.25">
      <c r="C2" s="4"/>
      <c r="D2" s="4"/>
    </row>
    <row r="3" spans="1:14" ht="39.6" customHeight="1" x14ac:dyDescent="0.25">
      <c r="A3" s="59" t="s">
        <v>250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ht="15.75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ht="14.25" customHeight="1" x14ac:dyDescent="0.25">
      <c r="C5" s="4"/>
      <c r="D5" s="4"/>
    </row>
    <row r="6" spans="1:14" ht="31.5" customHeight="1" x14ac:dyDescent="0.25">
      <c r="A6" s="67" t="s">
        <v>246</v>
      </c>
      <c r="B6" s="69" t="s">
        <v>247</v>
      </c>
      <c r="C6" s="62" t="s">
        <v>3</v>
      </c>
      <c r="D6" s="63"/>
      <c r="E6" s="64"/>
      <c r="F6" s="62" t="s">
        <v>4</v>
      </c>
      <c r="G6" s="63"/>
      <c r="H6" s="63"/>
      <c r="I6" s="64"/>
      <c r="J6" s="69" t="s">
        <v>0</v>
      </c>
      <c r="K6" s="69" t="s">
        <v>248</v>
      </c>
      <c r="L6" s="69" t="s">
        <v>2</v>
      </c>
      <c r="M6" s="62" t="s">
        <v>1</v>
      </c>
      <c r="N6" s="64"/>
    </row>
    <row r="7" spans="1:14" ht="69" customHeight="1" x14ac:dyDescent="0.25">
      <c r="A7" s="68"/>
      <c r="B7" s="68"/>
      <c r="C7" s="7" t="s">
        <v>249</v>
      </c>
      <c r="D7" s="7" t="s">
        <v>197</v>
      </c>
      <c r="E7" s="1" t="s">
        <v>6</v>
      </c>
      <c r="F7" s="8" t="s">
        <v>7</v>
      </c>
      <c r="G7" s="7" t="s">
        <v>197</v>
      </c>
      <c r="H7" s="7" t="s">
        <v>244</v>
      </c>
      <c r="I7" s="1" t="s">
        <v>6</v>
      </c>
      <c r="J7" s="68"/>
      <c r="K7" s="68"/>
      <c r="L7" s="68"/>
      <c r="M7" s="6" t="s">
        <v>5</v>
      </c>
      <c r="N7" s="1" t="s">
        <v>6</v>
      </c>
    </row>
    <row r="8" spans="1:14" ht="24.75" customHeight="1" x14ac:dyDescent="0.25">
      <c r="A8" s="9">
        <v>1</v>
      </c>
      <c r="B8" s="10">
        <v>2</v>
      </c>
      <c r="C8" s="9">
        <v>3</v>
      </c>
      <c r="D8" s="10">
        <v>4</v>
      </c>
      <c r="E8" s="9">
        <v>4</v>
      </c>
      <c r="F8" s="10">
        <v>5</v>
      </c>
      <c r="G8" s="9">
        <v>7</v>
      </c>
      <c r="H8" s="10">
        <v>6</v>
      </c>
      <c r="I8" s="9">
        <v>7</v>
      </c>
      <c r="J8" s="10">
        <v>8</v>
      </c>
      <c r="K8" s="9">
        <v>9</v>
      </c>
      <c r="L8" s="10">
        <v>10</v>
      </c>
      <c r="M8" s="9">
        <v>13</v>
      </c>
      <c r="N8" s="10">
        <v>14</v>
      </c>
    </row>
    <row r="9" spans="1:14" ht="24.75" customHeight="1" x14ac:dyDescent="0.25">
      <c r="A9" s="16" t="s">
        <v>8</v>
      </c>
      <c r="B9" s="24" t="s">
        <v>11</v>
      </c>
      <c r="C9" s="25"/>
      <c r="D9" s="25"/>
      <c r="E9" s="26"/>
      <c r="F9" s="25"/>
      <c r="G9" s="25"/>
      <c r="H9" s="25"/>
      <c r="I9" s="26"/>
      <c r="J9" s="25"/>
      <c r="K9" s="26"/>
      <c r="L9" s="25"/>
      <c r="M9" s="26"/>
      <c r="N9" s="25"/>
    </row>
    <row r="10" spans="1:14" ht="24.75" customHeight="1" x14ac:dyDescent="0.25">
      <c r="A10" s="16">
        <v>1</v>
      </c>
      <c r="B10" s="24" t="s">
        <v>9</v>
      </c>
      <c r="C10" s="27"/>
      <c r="D10" s="27"/>
      <c r="E10" s="16"/>
      <c r="F10" s="28"/>
      <c r="G10" s="28"/>
      <c r="H10" s="28"/>
      <c r="I10" s="16"/>
      <c r="J10" s="28"/>
      <c r="K10" s="28"/>
      <c r="L10" s="28"/>
      <c r="M10" s="28"/>
      <c r="N10" s="16"/>
    </row>
    <row r="11" spans="1:14" ht="24.75" customHeight="1" x14ac:dyDescent="0.25">
      <c r="A11" s="29" t="s">
        <v>192</v>
      </c>
      <c r="B11" s="30" t="s">
        <v>10</v>
      </c>
      <c r="C11" s="31">
        <v>32.090000000000003</v>
      </c>
      <c r="D11" s="31">
        <v>50</v>
      </c>
      <c r="E11" s="31">
        <f>C11/D11*100</f>
        <v>64.180000000000007</v>
      </c>
      <c r="F11" s="32">
        <v>1971</v>
      </c>
      <c r="G11" s="32">
        <v>5000</v>
      </c>
      <c r="H11" s="32">
        <f>0.25*G11</f>
        <v>1250</v>
      </c>
      <c r="I11" s="31">
        <f t="shared" ref="I11:I16" si="0">F11/H11*100</f>
        <v>157.68</v>
      </c>
      <c r="J11" s="29" t="s">
        <v>12</v>
      </c>
      <c r="K11" s="29"/>
      <c r="L11" s="30"/>
      <c r="M11" s="33">
        <v>1702</v>
      </c>
      <c r="N11" s="34">
        <f>M11/F11*100</f>
        <v>86.352105530187714</v>
      </c>
    </row>
    <row r="12" spans="1:14" ht="24.75" customHeight="1" x14ac:dyDescent="0.25">
      <c r="A12" s="29" t="s">
        <v>193</v>
      </c>
      <c r="B12" s="30" t="s">
        <v>13</v>
      </c>
      <c r="C12" s="31">
        <v>27.34</v>
      </c>
      <c r="D12" s="31">
        <v>50</v>
      </c>
      <c r="E12" s="31">
        <f t="shared" ref="E12:E22" si="1">C12/D12*100</f>
        <v>54.679999999999993</v>
      </c>
      <c r="F12" s="32">
        <v>1200</v>
      </c>
      <c r="G12" s="32">
        <v>5000</v>
      </c>
      <c r="H12" s="32">
        <f>0.3*G12</f>
        <v>1500</v>
      </c>
      <c r="I12" s="31">
        <f t="shared" si="0"/>
        <v>80</v>
      </c>
      <c r="J12" s="29" t="s">
        <v>12</v>
      </c>
      <c r="K12" s="29"/>
      <c r="L12" s="30"/>
      <c r="M12" s="33">
        <v>919</v>
      </c>
      <c r="N12" s="34">
        <f t="shared" ref="N12:N22" si="2">M12/F12*100</f>
        <v>76.583333333333343</v>
      </c>
    </row>
    <row r="13" spans="1:14" ht="24.75" customHeight="1" x14ac:dyDescent="0.25">
      <c r="A13" s="29" t="s">
        <v>194</v>
      </c>
      <c r="B13" s="30" t="s">
        <v>14</v>
      </c>
      <c r="C13" s="31">
        <v>114.98</v>
      </c>
      <c r="D13" s="31">
        <v>50</v>
      </c>
      <c r="E13" s="31">
        <f t="shared" si="1"/>
        <v>229.95999999999998</v>
      </c>
      <c r="F13" s="32">
        <v>2846</v>
      </c>
      <c r="G13" s="32">
        <v>5000</v>
      </c>
      <c r="H13" s="32">
        <f>0.3*G13</f>
        <v>1500</v>
      </c>
      <c r="I13" s="31">
        <f t="shared" si="0"/>
        <v>189.73333333333332</v>
      </c>
      <c r="J13" s="29" t="s">
        <v>12</v>
      </c>
      <c r="K13" s="29"/>
      <c r="L13" s="30"/>
      <c r="M13" s="33">
        <v>2210</v>
      </c>
      <c r="N13" s="34">
        <f t="shared" si="2"/>
        <v>77.652846099789173</v>
      </c>
    </row>
    <row r="14" spans="1:14" ht="24.75" customHeight="1" x14ac:dyDescent="0.25">
      <c r="A14" s="29" t="s">
        <v>195</v>
      </c>
      <c r="B14" s="30" t="s">
        <v>15</v>
      </c>
      <c r="C14" s="31">
        <v>127</v>
      </c>
      <c r="D14" s="31">
        <v>50</v>
      </c>
      <c r="E14" s="31">
        <f t="shared" si="1"/>
        <v>254</v>
      </c>
      <c r="F14" s="32">
        <v>3256</v>
      </c>
      <c r="G14" s="32">
        <v>5000</v>
      </c>
      <c r="H14" s="32">
        <f>0.25*G14</f>
        <v>1250</v>
      </c>
      <c r="I14" s="31">
        <f t="shared" si="0"/>
        <v>260.48</v>
      </c>
      <c r="J14" s="29" t="s">
        <v>12</v>
      </c>
      <c r="K14" s="29"/>
      <c r="L14" s="29"/>
      <c r="M14" s="33">
        <v>2844</v>
      </c>
      <c r="N14" s="34">
        <f t="shared" si="2"/>
        <v>87.346437346437341</v>
      </c>
    </row>
    <row r="15" spans="1:14" ht="24.75" customHeight="1" x14ac:dyDescent="0.25">
      <c r="A15" s="29" t="s">
        <v>196</v>
      </c>
      <c r="B15" s="30" t="s">
        <v>16</v>
      </c>
      <c r="C15" s="31">
        <v>79.66</v>
      </c>
      <c r="D15" s="31">
        <v>50</v>
      </c>
      <c r="E15" s="31">
        <f t="shared" si="1"/>
        <v>159.32</v>
      </c>
      <c r="F15" s="32">
        <v>1330</v>
      </c>
      <c r="G15" s="32">
        <v>5000</v>
      </c>
      <c r="H15" s="32">
        <f>0.25*G15</f>
        <v>1250</v>
      </c>
      <c r="I15" s="31">
        <f t="shared" si="0"/>
        <v>106.4</v>
      </c>
      <c r="J15" s="29" t="s">
        <v>12</v>
      </c>
      <c r="K15" s="29"/>
      <c r="L15" s="29"/>
      <c r="M15" s="33">
        <v>1121</v>
      </c>
      <c r="N15" s="34">
        <f t="shared" si="2"/>
        <v>84.285714285714292</v>
      </c>
    </row>
    <row r="16" spans="1:14" ht="24.75" customHeight="1" x14ac:dyDescent="0.25">
      <c r="A16" s="29" t="s">
        <v>198</v>
      </c>
      <c r="B16" s="30" t="s">
        <v>17</v>
      </c>
      <c r="C16" s="31">
        <v>97.8</v>
      </c>
      <c r="D16" s="31">
        <v>50</v>
      </c>
      <c r="E16" s="31">
        <f t="shared" si="1"/>
        <v>195.6</v>
      </c>
      <c r="F16" s="32">
        <v>895</v>
      </c>
      <c r="G16" s="32">
        <v>5000</v>
      </c>
      <c r="H16" s="32">
        <f>0.25*G16</f>
        <v>1250</v>
      </c>
      <c r="I16" s="31">
        <f t="shared" si="0"/>
        <v>71.599999999999994</v>
      </c>
      <c r="J16" s="29" t="s">
        <v>12</v>
      </c>
      <c r="K16" s="29"/>
      <c r="L16" s="30"/>
      <c r="M16" s="33">
        <v>739</v>
      </c>
      <c r="N16" s="34">
        <f t="shared" si="2"/>
        <v>82.569832402234638</v>
      </c>
    </row>
    <row r="17" spans="1:14" ht="24.75" customHeight="1" x14ac:dyDescent="0.25">
      <c r="A17" s="29" t="s">
        <v>199</v>
      </c>
      <c r="B17" s="30" t="s">
        <v>18</v>
      </c>
      <c r="C17" s="31">
        <v>39.61</v>
      </c>
      <c r="D17" s="31">
        <v>30</v>
      </c>
      <c r="E17" s="31">
        <f t="shared" si="1"/>
        <v>132.03333333333333</v>
      </c>
      <c r="F17" s="32">
        <v>7839</v>
      </c>
      <c r="G17" s="32">
        <v>8000</v>
      </c>
      <c r="H17" s="32"/>
      <c r="I17" s="31">
        <f t="shared" ref="I17:I21" si="3">F17/G17*100</f>
        <v>97.987500000000011</v>
      </c>
      <c r="J17" s="29"/>
      <c r="K17" s="29"/>
      <c r="L17" s="30"/>
      <c r="M17" s="33">
        <v>343</v>
      </c>
      <c r="N17" s="34">
        <f t="shared" si="2"/>
        <v>4.3755581069013907</v>
      </c>
    </row>
    <row r="18" spans="1:14" ht="24.75" customHeight="1" x14ac:dyDescent="0.25">
      <c r="A18" s="29" t="s">
        <v>200</v>
      </c>
      <c r="B18" s="30" t="s">
        <v>19</v>
      </c>
      <c r="C18" s="31">
        <v>30.59</v>
      </c>
      <c r="D18" s="31">
        <v>50</v>
      </c>
      <c r="E18" s="31">
        <f t="shared" si="1"/>
        <v>61.18</v>
      </c>
      <c r="F18" s="32">
        <v>3296</v>
      </c>
      <c r="G18" s="32">
        <v>5000</v>
      </c>
      <c r="H18" s="32">
        <f>0.5*G18</f>
        <v>2500</v>
      </c>
      <c r="I18" s="31">
        <f>F18/H18*100</f>
        <v>131.84</v>
      </c>
      <c r="J18" s="29" t="s">
        <v>12</v>
      </c>
      <c r="K18" s="29"/>
      <c r="L18" s="30"/>
      <c r="M18" s="33">
        <v>1189</v>
      </c>
      <c r="N18" s="34">
        <f t="shared" si="2"/>
        <v>36.074029126213588</v>
      </c>
    </row>
    <row r="19" spans="1:14" ht="24.75" customHeight="1" x14ac:dyDescent="0.25">
      <c r="A19" s="29" t="s">
        <v>201</v>
      </c>
      <c r="B19" s="30" t="s">
        <v>20</v>
      </c>
      <c r="C19" s="31">
        <v>71.47</v>
      </c>
      <c r="D19" s="31">
        <v>50</v>
      </c>
      <c r="E19" s="31">
        <f t="shared" si="1"/>
        <v>142.94</v>
      </c>
      <c r="F19" s="32">
        <v>5984</v>
      </c>
      <c r="G19" s="32">
        <v>5000</v>
      </c>
      <c r="H19" s="32">
        <f>G19*0.45</f>
        <v>2250</v>
      </c>
      <c r="I19" s="31">
        <f>F19/H19*100</f>
        <v>265.95555555555552</v>
      </c>
      <c r="J19" s="29" t="s">
        <v>12</v>
      </c>
      <c r="K19" s="29"/>
      <c r="L19" s="30"/>
      <c r="M19" s="33">
        <v>2605</v>
      </c>
      <c r="N19" s="34">
        <f t="shared" si="2"/>
        <v>43.532754010695186</v>
      </c>
    </row>
    <row r="20" spans="1:14" ht="24.75" customHeight="1" x14ac:dyDescent="0.25">
      <c r="A20" s="29" t="s">
        <v>202</v>
      </c>
      <c r="B20" s="30" t="s">
        <v>21</v>
      </c>
      <c r="C20" s="31">
        <v>75.650000000000006</v>
      </c>
      <c r="D20" s="31">
        <v>50</v>
      </c>
      <c r="E20" s="31">
        <f t="shared" si="1"/>
        <v>151.30000000000001</v>
      </c>
      <c r="F20" s="32">
        <v>2716</v>
      </c>
      <c r="G20" s="32">
        <v>5000</v>
      </c>
      <c r="H20" s="32">
        <f>0.3*G20</f>
        <v>1500</v>
      </c>
      <c r="I20" s="31">
        <f>F20/H20*100</f>
        <v>181.06666666666666</v>
      </c>
      <c r="J20" s="29" t="s">
        <v>12</v>
      </c>
      <c r="K20" s="29"/>
      <c r="L20" s="30"/>
      <c r="M20" s="33">
        <v>2161</v>
      </c>
      <c r="N20" s="34">
        <f t="shared" si="2"/>
        <v>79.565537555228275</v>
      </c>
    </row>
    <row r="21" spans="1:14" ht="24.75" customHeight="1" x14ac:dyDescent="0.25">
      <c r="A21" s="29" t="s">
        <v>203</v>
      </c>
      <c r="B21" s="30" t="s">
        <v>22</v>
      </c>
      <c r="C21" s="31">
        <v>81.73</v>
      </c>
      <c r="D21" s="31">
        <v>50</v>
      </c>
      <c r="E21" s="31">
        <f t="shared" si="1"/>
        <v>163.46</v>
      </c>
      <c r="F21" s="32">
        <v>12508</v>
      </c>
      <c r="G21" s="32">
        <v>5000</v>
      </c>
      <c r="H21" s="32"/>
      <c r="I21" s="31">
        <f t="shared" si="3"/>
        <v>250.15999999999997</v>
      </c>
      <c r="J21" s="29" t="s">
        <v>12</v>
      </c>
      <c r="K21" s="29"/>
      <c r="L21" s="30"/>
      <c r="M21" s="33">
        <v>1730</v>
      </c>
      <c r="N21" s="34">
        <f t="shared" si="2"/>
        <v>13.831148065238247</v>
      </c>
    </row>
    <row r="22" spans="1:14" ht="24.75" customHeight="1" x14ac:dyDescent="0.25">
      <c r="A22" s="29" t="s">
        <v>204</v>
      </c>
      <c r="B22" s="30" t="s">
        <v>23</v>
      </c>
      <c r="C22" s="31">
        <v>52.29</v>
      </c>
      <c r="D22" s="31">
        <v>50</v>
      </c>
      <c r="E22" s="31">
        <f t="shared" si="1"/>
        <v>104.58000000000001</v>
      </c>
      <c r="F22" s="32">
        <v>1939</v>
      </c>
      <c r="G22" s="32">
        <v>5000</v>
      </c>
      <c r="H22" s="32">
        <f>G22*0.4</f>
        <v>2000</v>
      </c>
      <c r="I22" s="31">
        <f>F22/H22*100</f>
        <v>96.95</v>
      </c>
      <c r="J22" s="29" t="s">
        <v>12</v>
      </c>
      <c r="K22" s="29"/>
      <c r="L22" s="30"/>
      <c r="M22" s="33">
        <v>1095</v>
      </c>
      <c r="N22" s="34">
        <f t="shared" si="2"/>
        <v>56.472408457968029</v>
      </c>
    </row>
    <row r="23" spans="1:14" ht="24.75" customHeight="1" x14ac:dyDescent="0.25">
      <c r="A23" s="16">
        <v>2</v>
      </c>
      <c r="B23" s="20" t="s">
        <v>122</v>
      </c>
      <c r="C23" s="31"/>
      <c r="D23" s="31"/>
      <c r="E23" s="31"/>
      <c r="F23" s="32"/>
      <c r="G23" s="32"/>
      <c r="H23" s="32"/>
      <c r="I23" s="31"/>
      <c r="J23" s="29"/>
      <c r="K23" s="29"/>
      <c r="L23" s="30"/>
      <c r="M23" s="33"/>
      <c r="N23" s="34"/>
    </row>
    <row r="24" spans="1:14" ht="24.75" customHeight="1" x14ac:dyDescent="0.25">
      <c r="A24" s="29" t="s">
        <v>205</v>
      </c>
      <c r="B24" s="30" t="s">
        <v>123</v>
      </c>
      <c r="C24" s="31">
        <v>1.63</v>
      </c>
      <c r="D24" s="31">
        <v>5.5</v>
      </c>
      <c r="E24" s="35">
        <f>C24/D24*100</f>
        <v>29.636363636363633</v>
      </c>
      <c r="F24" s="32">
        <v>11800</v>
      </c>
      <c r="G24" s="36">
        <v>7000</v>
      </c>
      <c r="H24" s="36"/>
      <c r="I24" s="31">
        <f>F24/G24*100</f>
        <v>168.57142857142858</v>
      </c>
      <c r="J24" s="29"/>
      <c r="K24" s="29"/>
      <c r="L24" s="30"/>
      <c r="M24" s="33">
        <v>39</v>
      </c>
      <c r="N24" s="34">
        <f>M24/F24*100</f>
        <v>0.33050847457627119</v>
      </c>
    </row>
    <row r="25" spans="1:14" ht="24.75" customHeight="1" x14ac:dyDescent="0.25">
      <c r="A25" s="29" t="s">
        <v>206</v>
      </c>
      <c r="B25" s="30" t="s">
        <v>124</v>
      </c>
      <c r="C25" s="31">
        <v>17.829999999999998</v>
      </c>
      <c r="D25" s="31">
        <v>5.5</v>
      </c>
      <c r="E25" s="35">
        <f t="shared" ref="E25:E43" si="4">C25/D25*100</f>
        <v>324.18181818181819</v>
      </c>
      <c r="F25" s="32">
        <v>32227</v>
      </c>
      <c r="G25" s="36">
        <v>7000</v>
      </c>
      <c r="H25" s="36"/>
      <c r="I25" s="31">
        <f t="shared" ref="I25:I41" si="5">F25/G25*100</f>
        <v>460.38571428571424</v>
      </c>
      <c r="J25" s="29"/>
      <c r="K25" s="29"/>
      <c r="L25" s="30"/>
      <c r="M25" s="33">
        <v>271</v>
      </c>
      <c r="N25" s="34">
        <f t="shared" ref="N25:N43" si="6">M25/F25*100</f>
        <v>0.84090979613367678</v>
      </c>
    </row>
    <row r="26" spans="1:14" ht="24.75" customHeight="1" x14ac:dyDescent="0.25">
      <c r="A26" s="29" t="s">
        <v>207</v>
      </c>
      <c r="B26" s="30" t="s">
        <v>125</v>
      </c>
      <c r="C26" s="31">
        <v>2.44</v>
      </c>
      <c r="D26" s="31">
        <v>5.5</v>
      </c>
      <c r="E26" s="35">
        <f t="shared" si="4"/>
        <v>44.36363636363636</v>
      </c>
      <c r="F26" s="32">
        <v>25123</v>
      </c>
      <c r="G26" s="36">
        <v>7000</v>
      </c>
      <c r="H26" s="36"/>
      <c r="I26" s="31">
        <f t="shared" si="5"/>
        <v>358.9</v>
      </c>
      <c r="J26" s="29"/>
      <c r="K26" s="29"/>
      <c r="L26" s="30"/>
      <c r="M26" s="33">
        <v>166</v>
      </c>
      <c r="N26" s="34">
        <f t="shared" si="6"/>
        <v>0.66074911435736172</v>
      </c>
    </row>
    <row r="27" spans="1:14" ht="24.75" customHeight="1" x14ac:dyDescent="0.25">
      <c r="A27" s="29" t="s">
        <v>208</v>
      </c>
      <c r="B27" s="30" t="s">
        <v>126</v>
      </c>
      <c r="C27" s="31">
        <v>6.25</v>
      </c>
      <c r="D27" s="31">
        <v>5.5</v>
      </c>
      <c r="E27" s="35">
        <f t="shared" si="4"/>
        <v>113.63636363636364</v>
      </c>
      <c r="F27" s="32">
        <v>23370</v>
      </c>
      <c r="G27" s="36">
        <v>7000</v>
      </c>
      <c r="H27" s="36"/>
      <c r="I27" s="31">
        <f t="shared" si="5"/>
        <v>333.85714285714283</v>
      </c>
      <c r="J27" s="29"/>
      <c r="K27" s="29"/>
      <c r="L27" s="30"/>
      <c r="M27" s="33">
        <v>73</v>
      </c>
      <c r="N27" s="34">
        <f t="shared" si="6"/>
        <v>0.31236628155755242</v>
      </c>
    </row>
    <row r="28" spans="1:14" ht="24.75" customHeight="1" x14ac:dyDescent="0.25">
      <c r="A28" s="29" t="s">
        <v>209</v>
      </c>
      <c r="B28" s="30" t="s">
        <v>127</v>
      </c>
      <c r="C28" s="31">
        <v>43.91</v>
      </c>
      <c r="D28" s="31">
        <v>5.5</v>
      </c>
      <c r="E28" s="35">
        <f t="shared" si="4"/>
        <v>798.36363636363637</v>
      </c>
      <c r="F28" s="32">
        <v>10879</v>
      </c>
      <c r="G28" s="36">
        <v>7000</v>
      </c>
      <c r="H28" s="36">
        <v>3500</v>
      </c>
      <c r="I28" s="31">
        <f>F28/H28*100</f>
        <v>310.82857142857142</v>
      </c>
      <c r="J28" s="29" t="s">
        <v>12</v>
      </c>
      <c r="K28" s="29"/>
      <c r="L28" s="30"/>
      <c r="M28" s="33">
        <v>154</v>
      </c>
      <c r="N28" s="34">
        <f t="shared" si="6"/>
        <v>1.4155712841253791</v>
      </c>
    </row>
    <row r="29" spans="1:14" ht="24.75" customHeight="1" x14ac:dyDescent="0.25">
      <c r="A29" s="29" t="s">
        <v>210</v>
      </c>
      <c r="B29" s="30" t="s">
        <v>128</v>
      </c>
      <c r="C29" s="31">
        <v>5.27</v>
      </c>
      <c r="D29" s="31">
        <v>5.5</v>
      </c>
      <c r="E29" s="35">
        <f t="shared" si="4"/>
        <v>95.818181818181813</v>
      </c>
      <c r="F29" s="32">
        <v>22324</v>
      </c>
      <c r="G29" s="36">
        <v>7000</v>
      </c>
      <c r="H29" s="36"/>
      <c r="I29" s="31">
        <f t="shared" si="5"/>
        <v>318.91428571428571</v>
      </c>
      <c r="J29" s="29"/>
      <c r="K29" s="29"/>
      <c r="L29" s="30"/>
      <c r="M29" s="33">
        <v>142</v>
      </c>
      <c r="N29" s="34">
        <f t="shared" si="6"/>
        <v>0.63608672280953227</v>
      </c>
    </row>
    <row r="30" spans="1:14" ht="24.75" customHeight="1" x14ac:dyDescent="0.25">
      <c r="A30" s="29" t="s">
        <v>211</v>
      </c>
      <c r="B30" s="30" t="s">
        <v>129</v>
      </c>
      <c r="C30" s="31">
        <v>32.64</v>
      </c>
      <c r="D30" s="31">
        <v>5.5</v>
      </c>
      <c r="E30" s="35">
        <f t="shared" si="4"/>
        <v>593.4545454545455</v>
      </c>
      <c r="F30" s="32">
        <v>9439</v>
      </c>
      <c r="G30" s="36">
        <v>7000</v>
      </c>
      <c r="H30" s="36">
        <v>3500</v>
      </c>
      <c r="I30" s="31">
        <f>F30/H30*100</f>
        <v>269.68571428571431</v>
      </c>
      <c r="J30" s="29" t="s">
        <v>12</v>
      </c>
      <c r="K30" s="29"/>
      <c r="L30" s="30"/>
      <c r="M30" s="33">
        <v>265</v>
      </c>
      <c r="N30" s="34">
        <f t="shared" si="6"/>
        <v>2.8075007945756965</v>
      </c>
    </row>
    <row r="31" spans="1:14" ht="24.75" customHeight="1" x14ac:dyDescent="0.25">
      <c r="A31" s="29" t="s">
        <v>212</v>
      </c>
      <c r="B31" s="30" t="s">
        <v>130</v>
      </c>
      <c r="C31" s="31">
        <v>14.68</v>
      </c>
      <c r="D31" s="31">
        <v>5.5</v>
      </c>
      <c r="E31" s="35">
        <f t="shared" si="4"/>
        <v>266.90909090909088</v>
      </c>
      <c r="F31" s="32">
        <v>19412</v>
      </c>
      <c r="G31" s="36">
        <v>7000</v>
      </c>
      <c r="H31" s="36"/>
      <c r="I31" s="31">
        <f t="shared" si="5"/>
        <v>277.31428571428569</v>
      </c>
      <c r="J31" s="29"/>
      <c r="K31" s="29"/>
      <c r="L31" s="30"/>
      <c r="M31" s="33">
        <v>186</v>
      </c>
      <c r="N31" s="34">
        <f t="shared" si="6"/>
        <v>0.95817020399752728</v>
      </c>
    </row>
    <row r="32" spans="1:14" ht="24.75" customHeight="1" x14ac:dyDescent="0.25">
      <c r="A32" s="29" t="s">
        <v>213</v>
      </c>
      <c r="B32" s="30" t="s">
        <v>131</v>
      </c>
      <c r="C32" s="31">
        <v>4.12</v>
      </c>
      <c r="D32" s="31">
        <v>5.5</v>
      </c>
      <c r="E32" s="35">
        <f t="shared" si="4"/>
        <v>74.909090909090921</v>
      </c>
      <c r="F32" s="32">
        <v>12536</v>
      </c>
      <c r="G32" s="36">
        <v>7000</v>
      </c>
      <c r="H32" s="36"/>
      <c r="I32" s="31">
        <f t="shared" si="5"/>
        <v>179.08571428571429</v>
      </c>
      <c r="J32" s="29"/>
      <c r="K32" s="29"/>
      <c r="L32" s="30"/>
      <c r="M32" s="33">
        <v>94</v>
      </c>
      <c r="N32" s="34">
        <f t="shared" si="6"/>
        <v>0.74984045947670708</v>
      </c>
    </row>
    <row r="33" spans="1:14" ht="24.75" customHeight="1" x14ac:dyDescent="0.25">
      <c r="A33" s="29" t="s">
        <v>214</v>
      </c>
      <c r="B33" s="30" t="s">
        <v>132</v>
      </c>
      <c r="C33" s="31">
        <v>23.4</v>
      </c>
      <c r="D33" s="31">
        <v>5.5</v>
      </c>
      <c r="E33" s="35">
        <f t="shared" si="4"/>
        <v>425.45454545454538</v>
      </c>
      <c r="F33" s="32">
        <v>13463</v>
      </c>
      <c r="G33" s="36">
        <v>7000</v>
      </c>
      <c r="H33" s="36">
        <v>3500</v>
      </c>
      <c r="I33" s="31">
        <f>F33/H33*100</f>
        <v>384.65714285714284</v>
      </c>
      <c r="J33" s="29" t="s">
        <v>12</v>
      </c>
      <c r="K33" s="29"/>
      <c r="L33" s="30"/>
      <c r="M33" s="33">
        <v>851</v>
      </c>
      <c r="N33" s="34">
        <f t="shared" si="6"/>
        <v>6.3210280026739953</v>
      </c>
    </row>
    <row r="34" spans="1:14" ht="24.75" customHeight="1" x14ac:dyDescent="0.25">
      <c r="A34" s="29" t="s">
        <v>215</v>
      </c>
      <c r="B34" s="30" t="s">
        <v>133</v>
      </c>
      <c r="C34" s="31">
        <v>5.43</v>
      </c>
      <c r="D34" s="31">
        <v>5.5</v>
      </c>
      <c r="E34" s="35">
        <f t="shared" si="4"/>
        <v>98.72727272727272</v>
      </c>
      <c r="F34" s="32">
        <v>10088</v>
      </c>
      <c r="G34" s="36">
        <v>7000</v>
      </c>
      <c r="H34" s="36">
        <v>3500</v>
      </c>
      <c r="I34" s="31">
        <f>F34/H34*100</f>
        <v>288.2285714285714</v>
      </c>
      <c r="J34" s="29" t="s">
        <v>12</v>
      </c>
      <c r="K34" s="29"/>
      <c r="L34" s="30"/>
      <c r="M34" s="33">
        <v>81</v>
      </c>
      <c r="N34" s="34">
        <f t="shared" si="6"/>
        <v>0.80293417922283894</v>
      </c>
    </row>
    <row r="35" spans="1:14" ht="24.75" customHeight="1" x14ac:dyDescent="0.25">
      <c r="A35" s="29" t="s">
        <v>216</v>
      </c>
      <c r="B35" s="30" t="s">
        <v>134</v>
      </c>
      <c r="C35" s="31">
        <v>14.2</v>
      </c>
      <c r="D35" s="31">
        <v>5.5</v>
      </c>
      <c r="E35" s="35">
        <f t="shared" si="4"/>
        <v>258.18181818181813</v>
      </c>
      <c r="F35" s="32">
        <v>16180</v>
      </c>
      <c r="G35" s="36">
        <v>7000</v>
      </c>
      <c r="H35" s="36"/>
      <c r="I35" s="31">
        <f t="shared" si="5"/>
        <v>231.14285714285714</v>
      </c>
      <c r="J35" s="29"/>
      <c r="K35" s="29"/>
      <c r="L35" s="30"/>
      <c r="M35" s="33">
        <v>159</v>
      </c>
      <c r="N35" s="34">
        <f t="shared" si="6"/>
        <v>0.98269468479604449</v>
      </c>
    </row>
    <row r="36" spans="1:14" ht="24.75" customHeight="1" x14ac:dyDescent="0.25">
      <c r="A36" s="29" t="s">
        <v>217</v>
      </c>
      <c r="B36" s="30" t="s">
        <v>135</v>
      </c>
      <c r="C36" s="31">
        <v>12.32</v>
      </c>
      <c r="D36" s="31">
        <v>5.5</v>
      </c>
      <c r="E36" s="35">
        <f t="shared" si="4"/>
        <v>224.00000000000003</v>
      </c>
      <c r="F36" s="32">
        <v>13398</v>
      </c>
      <c r="G36" s="36">
        <v>7000</v>
      </c>
      <c r="H36" s="36"/>
      <c r="I36" s="31">
        <f t="shared" si="5"/>
        <v>191.4</v>
      </c>
      <c r="J36" s="29"/>
      <c r="K36" s="29"/>
      <c r="L36" s="30"/>
      <c r="M36" s="33">
        <v>1226</v>
      </c>
      <c r="N36" s="34">
        <f t="shared" si="6"/>
        <v>9.1506194954470814</v>
      </c>
    </row>
    <row r="37" spans="1:14" ht="24.75" customHeight="1" x14ac:dyDescent="0.25">
      <c r="A37" s="29" t="s">
        <v>218</v>
      </c>
      <c r="B37" s="30" t="s">
        <v>136</v>
      </c>
      <c r="C37" s="31">
        <v>1.07</v>
      </c>
      <c r="D37" s="31">
        <v>5.5</v>
      </c>
      <c r="E37" s="35">
        <f t="shared" si="4"/>
        <v>19.454545454545453</v>
      </c>
      <c r="F37" s="32">
        <v>10688</v>
      </c>
      <c r="G37" s="36">
        <v>7000</v>
      </c>
      <c r="H37" s="36"/>
      <c r="I37" s="31">
        <f t="shared" si="5"/>
        <v>152.68571428571428</v>
      </c>
      <c r="J37" s="29"/>
      <c r="K37" s="29"/>
      <c r="L37" s="30"/>
      <c r="M37" s="33">
        <v>41</v>
      </c>
      <c r="N37" s="34">
        <f t="shared" si="6"/>
        <v>0.38360778443113769</v>
      </c>
    </row>
    <row r="38" spans="1:14" ht="24.75" customHeight="1" x14ac:dyDescent="0.25">
      <c r="A38" s="29" t="s">
        <v>219</v>
      </c>
      <c r="B38" s="30" t="s">
        <v>137</v>
      </c>
      <c r="C38" s="31">
        <v>3.3</v>
      </c>
      <c r="D38" s="31">
        <v>5.5</v>
      </c>
      <c r="E38" s="35">
        <f t="shared" si="4"/>
        <v>60</v>
      </c>
      <c r="F38" s="32">
        <v>27431</v>
      </c>
      <c r="G38" s="36">
        <v>7000</v>
      </c>
      <c r="H38" s="36"/>
      <c r="I38" s="31">
        <f t="shared" si="5"/>
        <v>391.87142857142857</v>
      </c>
      <c r="J38" s="29"/>
      <c r="K38" s="29"/>
      <c r="L38" s="30"/>
      <c r="M38" s="33">
        <v>345</v>
      </c>
      <c r="N38" s="34">
        <f t="shared" si="6"/>
        <v>1.2577011410448034</v>
      </c>
    </row>
    <row r="39" spans="1:14" ht="24.75" customHeight="1" x14ac:dyDescent="0.25">
      <c r="A39" s="29" t="s">
        <v>220</v>
      </c>
      <c r="B39" s="30" t="s">
        <v>138</v>
      </c>
      <c r="C39" s="31">
        <v>2.78</v>
      </c>
      <c r="D39" s="31">
        <v>5.5</v>
      </c>
      <c r="E39" s="35">
        <f t="shared" si="4"/>
        <v>50.54545454545454</v>
      </c>
      <c r="F39" s="32">
        <v>25474</v>
      </c>
      <c r="G39" s="36">
        <v>7000</v>
      </c>
      <c r="H39" s="36"/>
      <c r="I39" s="31">
        <f t="shared" si="5"/>
        <v>363.91428571428571</v>
      </c>
      <c r="J39" s="29"/>
      <c r="K39" s="29"/>
      <c r="L39" s="30"/>
      <c r="M39" s="33">
        <v>374</v>
      </c>
      <c r="N39" s="34">
        <f t="shared" si="6"/>
        <v>1.4681636178063908</v>
      </c>
    </row>
    <row r="40" spans="1:14" ht="24.75" customHeight="1" x14ac:dyDescent="0.25">
      <c r="A40" s="29" t="s">
        <v>221</v>
      </c>
      <c r="B40" s="30" t="s">
        <v>139</v>
      </c>
      <c r="C40" s="31">
        <v>7.56</v>
      </c>
      <c r="D40" s="31">
        <v>5.5</v>
      </c>
      <c r="E40" s="35">
        <f t="shared" si="4"/>
        <v>137.45454545454544</v>
      </c>
      <c r="F40" s="32">
        <v>9881</v>
      </c>
      <c r="G40" s="36">
        <v>7000</v>
      </c>
      <c r="H40" s="36"/>
      <c r="I40" s="31">
        <f t="shared" si="5"/>
        <v>141.15714285714284</v>
      </c>
      <c r="J40" s="29"/>
      <c r="K40" s="29"/>
      <c r="L40" s="30"/>
      <c r="M40" s="33">
        <v>67</v>
      </c>
      <c r="N40" s="34">
        <f t="shared" si="6"/>
        <v>0.67806902135411395</v>
      </c>
    </row>
    <row r="41" spans="1:14" ht="24.75" customHeight="1" x14ac:dyDescent="0.25">
      <c r="A41" s="29" t="s">
        <v>222</v>
      </c>
      <c r="B41" s="30" t="s">
        <v>140</v>
      </c>
      <c r="C41" s="31">
        <v>2.2999999999999998</v>
      </c>
      <c r="D41" s="31">
        <v>5.5</v>
      </c>
      <c r="E41" s="35">
        <f t="shared" si="4"/>
        <v>41.818181818181813</v>
      </c>
      <c r="F41" s="32">
        <v>28845</v>
      </c>
      <c r="G41" s="36">
        <v>7000</v>
      </c>
      <c r="H41" s="36"/>
      <c r="I41" s="31">
        <f t="shared" si="5"/>
        <v>412.07142857142856</v>
      </c>
      <c r="J41" s="29"/>
      <c r="K41" s="29"/>
      <c r="L41" s="30"/>
      <c r="M41" s="33">
        <v>140</v>
      </c>
      <c r="N41" s="34">
        <f t="shared" si="6"/>
        <v>0.48535274744323109</v>
      </c>
    </row>
    <row r="42" spans="1:14" ht="24.75" customHeight="1" x14ac:dyDescent="0.25">
      <c r="A42" s="29" t="s">
        <v>223</v>
      </c>
      <c r="B42" s="30" t="s">
        <v>141</v>
      </c>
      <c r="C42" s="31">
        <v>12.06</v>
      </c>
      <c r="D42" s="31">
        <v>5.5</v>
      </c>
      <c r="E42" s="35">
        <f t="shared" si="4"/>
        <v>219.27272727272728</v>
      </c>
      <c r="F42" s="32">
        <v>2817</v>
      </c>
      <c r="G42" s="36">
        <v>7000</v>
      </c>
      <c r="H42" s="36">
        <v>3500</v>
      </c>
      <c r="I42" s="31">
        <f>F42/H42*100</f>
        <v>80.48571428571428</v>
      </c>
      <c r="J42" s="29" t="s">
        <v>12</v>
      </c>
      <c r="K42" s="29"/>
      <c r="L42" s="30"/>
      <c r="M42" s="33">
        <v>21</v>
      </c>
      <c r="N42" s="34">
        <f t="shared" si="6"/>
        <v>0.7454739084132056</v>
      </c>
    </row>
    <row r="43" spans="1:14" ht="24.75" customHeight="1" x14ac:dyDescent="0.25">
      <c r="A43" s="29" t="s">
        <v>224</v>
      </c>
      <c r="B43" s="30" t="s">
        <v>142</v>
      </c>
      <c r="C43" s="31">
        <v>27.55</v>
      </c>
      <c r="D43" s="31">
        <v>5.5</v>
      </c>
      <c r="E43" s="35">
        <f t="shared" si="4"/>
        <v>500.90909090909088</v>
      </c>
      <c r="F43" s="32">
        <v>11259</v>
      </c>
      <c r="G43" s="36">
        <v>7000</v>
      </c>
      <c r="H43" s="36">
        <v>3500</v>
      </c>
      <c r="I43" s="31">
        <f>F43/H43*100</f>
        <v>321.68571428571425</v>
      </c>
      <c r="J43" s="29" t="s">
        <v>12</v>
      </c>
      <c r="K43" s="29"/>
      <c r="L43" s="30"/>
      <c r="M43" s="33">
        <v>231</v>
      </c>
      <c r="N43" s="34">
        <f t="shared" si="6"/>
        <v>2.0516919797495339</v>
      </c>
    </row>
    <row r="44" spans="1:14" ht="24.75" customHeight="1" x14ac:dyDescent="0.25">
      <c r="A44" s="16" t="s">
        <v>113</v>
      </c>
      <c r="B44" s="20" t="s">
        <v>25</v>
      </c>
      <c r="C44" s="31"/>
      <c r="D44" s="31"/>
      <c r="E44" s="31"/>
      <c r="F44" s="32"/>
      <c r="G44" s="32"/>
      <c r="H44" s="32"/>
      <c r="I44" s="31"/>
      <c r="J44" s="29"/>
      <c r="K44" s="29"/>
      <c r="L44" s="30"/>
      <c r="M44" s="33"/>
      <c r="N44" s="34"/>
    </row>
    <row r="45" spans="1:14" ht="24.75" customHeight="1" x14ac:dyDescent="0.25">
      <c r="A45" s="16">
        <v>1</v>
      </c>
      <c r="B45" s="20" t="s">
        <v>9</v>
      </c>
      <c r="C45" s="31"/>
      <c r="D45" s="31"/>
      <c r="E45" s="31"/>
      <c r="F45" s="32"/>
      <c r="G45" s="32"/>
      <c r="H45" s="32"/>
      <c r="I45" s="31"/>
      <c r="J45" s="29"/>
      <c r="K45" s="29"/>
      <c r="L45" s="30"/>
      <c r="M45" s="33"/>
      <c r="N45" s="34"/>
    </row>
    <row r="46" spans="1:14" ht="24.75" customHeight="1" x14ac:dyDescent="0.25">
      <c r="A46" s="29" t="s">
        <v>192</v>
      </c>
      <c r="B46" s="30" t="s">
        <v>24</v>
      </c>
      <c r="C46" s="31">
        <v>50.31</v>
      </c>
      <c r="D46" s="31">
        <v>50</v>
      </c>
      <c r="E46" s="31">
        <f>C46/D46*100</f>
        <v>100.62</v>
      </c>
      <c r="F46" s="32">
        <v>2078</v>
      </c>
      <c r="G46" s="32">
        <v>5000</v>
      </c>
      <c r="H46" s="32">
        <f>0.3*G46</f>
        <v>1500</v>
      </c>
      <c r="I46" s="31">
        <f>F46/H46*100</f>
        <v>138.53333333333333</v>
      </c>
      <c r="J46" s="29" t="s">
        <v>12</v>
      </c>
      <c r="K46" s="29"/>
      <c r="L46" s="30" t="s">
        <v>26</v>
      </c>
      <c r="M46" s="33">
        <v>1477</v>
      </c>
      <c r="N46" s="34">
        <f>M46/F46*100</f>
        <v>71.07795957651588</v>
      </c>
    </row>
    <row r="47" spans="1:14" ht="24.75" customHeight="1" x14ac:dyDescent="0.25">
      <c r="A47" s="29" t="s">
        <v>193</v>
      </c>
      <c r="B47" s="30" t="s">
        <v>27</v>
      </c>
      <c r="C47" s="31">
        <v>44.25</v>
      </c>
      <c r="D47" s="31">
        <v>50</v>
      </c>
      <c r="E47" s="31">
        <f t="shared" ref="E47:E54" si="7">C47/D47*100</f>
        <v>88.5</v>
      </c>
      <c r="F47" s="32">
        <v>7850</v>
      </c>
      <c r="G47" s="32">
        <v>5000</v>
      </c>
      <c r="H47" s="32"/>
      <c r="I47" s="31">
        <f t="shared" ref="I47:I52" si="8">F47/G47*100</f>
        <v>157</v>
      </c>
      <c r="J47" s="29" t="s">
        <v>12</v>
      </c>
      <c r="K47" s="29"/>
      <c r="L47" s="30"/>
      <c r="M47" s="33">
        <v>304</v>
      </c>
      <c r="N47" s="34">
        <f t="shared" ref="N47:N54" si="9">M47/F47*100</f>
        <v>3.8726114649681529</v>
      </c>
    </row>
    <row r="48" spans="1:14" ht="24.75" customHeight="1" x14ac:dyDescent="0.25">
      <c r="A48" s="29" t="s">
        <v>194</v>
      </c>
      <c r="B48" s="30" t="s">
        <v>28</v>
      </c>
      <c r="C48" s="31">
        <v>81.73</v>
      </c>
      <c r="D48" s="31">
        <v>50</v>
      </c>
      <c r="E48" s="31">
        <f t="shared" si="7"/>
        <v>163.46</v>
      </c>
      <c r="F48" s="32">
        <v>2489</v>
      </c>
      <c r="G48" s="32">
        <v>5000</v>
      </c>
      <c r="H48" s="32">
        <f>G48*0.4</f>
        <v>2000</v>
      </c>
      <c r="I48" s="31">
        <f>F48/H48*100</f>
        <v>124.44999999999999</v>
      </c>
      <c r="J48" s="29" t="s">
        <v>12</v>
      </c>
      <c r="K48" s="29"/>
      <c r="L48" s="30" t="s">
        <v>26</v>
      </c>
      <c r="M48" s="33">
        <v>1380</v>
      </c>
      <c r="N48" s="34">
        <f t="shared" si="9"/>
        <v>55.443953394937729</v>
      </c>
    </row>
    <row r="49" spans="1:14" ht="24.75" customHeight="1" x14ac:dyDescent="0.25">
      <c r="A49" s="29" t="s">
        <v>195</v>
      </c>
      <c r="B49" s="30" t="s">
        <v>29</v>
      </c>
      <c r="C49" s="31">
        <v>34.43</v>
      </c>
      <c r="D49" s="31">
        <v>50</v>
      </c>
      <c r="E49" s="31">
        <f t="shared" si="7"/>
        <v>68.86</v>
      </c>
      <c r="F49" s="32">
        <v>6485</v>
      </c>
      <c r="G49" s="32">
        <v>5000</v>
      </c>
      <c r="H49" s="32"/>
      <c r="I49" s="31">
        <f t="shared" si="8"/>
        <v>129.69999999999999</v>
      </c>
      <c r="J49" s="29" t="s">
        <v>12</v>
      </c>
      <c r="K49" s="29"/>
      <c r="L49" s="30"/>
      <c r="M49" s="33">
        <v>33</v>
      </c>
      <c r="N49" s="34">
        <f t="shared" si="9"/>
        <v>0.50886661526599852</v>
      </c>
    </row>
    <row r="50" spans="1:14" ht="24.75" customHeight="1" x14ac:dyDescent="0.25">
      <c r="A50" s="29" t="s">
        <v>196</v>
      </c>
      <c r="B50" s="30" t="s">
        <v>30</v>
      </c>
      <c r="C50" s="31">
        <v>16.23</v>
      </c>
      <c r="D50" s="31">
        <v>50</v>
      </c>
      <c r="E50" s="31">
        <f t="shared" si="7"/>
        <v>32.46</v>
      </c>
      <c r="F50" s="32">
        <v>9120</v>
      </c>
      <c r="G50" s="32">
        <v>5000</v>
      </c>
      <c r="H50" s="32"/>
      <c r="I50" s="31">
        <f t="shared" si="8"/>
        <v>182.4</v>
      </c>
      <c r="J50" s="29" t="s">
        <v>12</v>
      </c>
      <c r="K50" s="29"/>
      <c r="L50" s="30"/>
      <c r="M50" s="33">
        <v>163</v>
      </c>
      <c r="N50" s="34">
        <f t="shared" si="9"/>
        <v>1.7872807017543859</v>
      </c>
    </row>
    <row r="51" spans="1:14" ht="24.75" customHeight="1" x14ac:dyDescent="0.25">
      <c r="A51" s="29" t="s">
        <v>198</v>
      </c>
      <c r="B51" s="30" t="s">
        <v>31</v>
      </c>
      <c r="C51" s="31">
        <v>58.75</v>
      </c>
      <c r="D51" s="31">
        <v>50</v>
      </c>
      <c r="E51" s="31">
        <f t="shared" si="7"/>
        <v>117.5</v>
      </c>
      <c r="F51" s="32">
        <v>3942</v>
      </c>
      <c r="G51" s="32">
        <v>5000</v>
      </c>
      <c r="H51" s="32"/>
      <c r="I51" s="31">
        <f t="shared" si="8"/>
        <v>78.84</v>
      </c>
      <c r="J51" s="29" t="s">
        <v>12</v>
      </c>
      <c r="K51" s="29"/>
      <c r="L51" s="30"/>
      <c r="M51" s="33">
        <v>611</v>
      </c>
      <c r="N51" s="34">
        <f t="shared" si="9"/>
        <v>15.499746321664128</v>
      </c>
    </row>
    <row r="52" spans="1:14" ht="24.75" customHeight="1" x14ac:dyDescent="0.25">
      <c r="A52" s="29" t="s">
        <v>199</v>
      </c>
      <c r="B52" s="30" t="s">
        <v>32</v>
      </c>
      <c r="C52" s="31">
        <v>60.08</v>
      </c>
      <c r="D52" s="31">
        <v>30</v>
      </c>
      <c r="E52" s="31">
        <f t="shared" si="7"/>
        <v>200.26666666666668</v>
      </c>
      <c r="F52" s="32">
        <v>7699</v>
      </c>
      <c r="G52" s="32">
        <v>8000</v>
      </c>
      <c r="H52" s="32"/>
      <c r="I52" s="31">
        <f t="shared" si="8"/>
        <v>96.237499999999997</v>
      </c>
      <c r="J52" s="29"/>
      <c r="K52" s="29"/>
      <c r="L52" s="30"/>
      <c r="M52" s="33">
        <v>26</v>
      </c>
      <c r="N52" s="34">
        <f t="shared" si="9"/>
        <v>0.33770619560981946</v>
      </c>
    </row>
    <row r="53" spans="1:14" ht="24.75" customHeight="1" x14ac:dyDescent="0.25">
      <c r="A53" s="29" t="s">
        <v>200</v>
      </c>
      <c r="B53" s="30" t="s">
        <v>33</v>
      </c>
      <c r="C53" s="31">
        <v>21.2</v>
      </c>
      <c r="D53" s="35">
        <v>6</v>
      </c>
      <c r="E53" s="31">
        <f t="shared" si="7"/>
        <v>353.33333333333331</v>
      </c>
      <c r="F53" s="32">
        <v>3431</v>
      </c>
      <c r="G53" s="32">
        <v>8000</v>
      </c>
      <c r="H53" s="32">
        <v>1600</v>
      </c>
      <c r="I53" s="31">
        <f>F53/H53*100</f>
        <v>214.4375</v>
      </c>
      <c r="J53" s="29" t="s">
        <v>12</v>
      </c>
      <c r="K53" s="29" t="s">
        <v>12</v>
      </c>
      <c r="L53" s="30"/>
      <c r="M53" s="33">
        <v>140</v>
      </c>
      <c r="N53" s="34">
        <f t="shared" si="9"/>
        <v>4.0804430195278343</v>
      </c>
    </row>
    <row r="54" spans="1:14" ht="24.75" customHeight="1" x14ac:dyDescent="0.25">
      <c r="A54" s="29" t="s">
        <v>201</v>
      </c>
      <c r="B54" s="30" t="s">
        <v>34</v>
      </c>
      <c r="C54" s="31">
        <v>27.91</v>
      </c>
      <c r="D54" s="35">
        <v>6</v>
      </c>
      <c r="E54" s="31">
        <f t="shared" si="7"/>
        <v>465.16666666666663</v>
      </c>
      <c r="F54" s="32">
        <v>1976</v>
      </c>
      <c r="G54" s="32">
        <v>8000</v>
      </c>
      <c r="H54" s="32">
        <v>1600</v>
      </c>
      <c r="I54" s="31">
        <f>F54/H54*100</f>
        <v>123.50000000000001</v>
      </c>
      <c r="J54" s="29" t="s">
        <v>12</v>
      </c>
      <c r="K54" s="29" t="s">
        <v>12</v>
      </c>
      <c r="L54" s="30"/>
      <c r="M54" s="33">
        <v>45</v>
      </c>
      <c r="N54" s="34">
        <f t="shared" si="9"/>
        <v>2.2773279352226719</v>
      </c>
    </row>
    <row r="55" spans="1:14" ht="24.75" customHeight="1" x14ac:dyDescent="0.25">
      <c r="A55" s="16">
        <v>2</v>
      </c>
      <c r="B55" s="20" t="s">
        <v>122</v>
      </c>
      <c r="C55" s="31"/>
      <c r="D55" s="31"/>
      <c r="E55" s="31"/>
      <c r="F55" s="32"/>
      <c r="G55" s="32"/>
      <c r="H55" s="32"/>
      <c r="I55" s="31"/>
      <c r="J55" s="29"/>
      <c r="K55" s="29"/>
      <c r="L55" s="30"/>
      <c r="M55" s="33"/>
      <c r="N55" s="34"/>
    </row>
    <row r="56" spans="1:14" ht="24.75" customHeight="1" x14ac:dyDescent="0.25">
      <c r="A56" s="29" t="s">
        <v>205</v>
      </c>
      <c r="B56" s="30" t="s">
        <v>143</v>
      </c>
      <c r="C56" s="31">
        <v>10.99</v>
      </c>
      <c r="D56" s="31">
        <v>5.5</v>
      </c>
      <c r="E56" s="35">
        <f t="shared" ref="E56:E62" si="10">C56/D56*100</f>
        <v>199.81818181818184</v>
      </c>
      <c r="F56" s="32">
        <v>3840</v>
      </c>
      <c r="G56" s="36">
        <v>7000</v>
      </c>
      <c r="H56" s="36"/>
      <c r="I56" s="31">
        <f t="shared" ref="I56" si="11">F56/G56*100</f>
        <v>54.857142857142861</v>
      </c>
      <c r="J56" s="29"/>
      <c r="K56" s="29"/>
      <c r="L56" s="30"/>
      <c r="M56" s="33">
        <v>174</v>
      </c>
      <c r="N56" s="34">
        <f>M56/F56*100</f>
        <v>4.53125</v>
      </c>
    </row>
    <row r="57" spans="1:14" ht="24.75" customHeight="1" x14ac:dyDescent="0.25">
      <c r="A57" s="29" t="s">
        <v>206</v>
      </c>
      <c r="B57" s="30" t="s">
        <v>144</v>
      </c>
      <c r="C57" s="31">
        <v>40.340000000000003</v>
      </c>
      <c r="D57" s="31">
        <v>5.5</v>
      </c>
      <c r="E57" s="35">
        <f t="shared" si="10"/>
        <v>733.4545454545455</v>
      </c>
      <c r="F57" s="32">
        <v>15416</v>
      </c>
      <c r="G57" s="36">
        <v>7000</v>
      </c>
      <c r="H57" s="36">
        <v>3500</v>
      </c>
      <c r="I57" s="31">
        <f>F57/H57*100</f>
        <v>440.45714285714286</v>
      </c>
      <c r="J57" s="29" t="s">
        <v>12</v>
      </c>
      <c r="K57" s="29"/>
      <c r="L57" s="30" t="s">
        <v>26</v>
      </c>
      <c r="M57" s="33">
        <v>533</v>
      </c>
      <c r="N57" s="34">
        <f t="shared" ref="N57:N62" si="12">M57/F57*100</f>
        <v>3.4574468085106385</v>
      </c>
    </row>
    <row r="58" spans="1:14" ht="24.75" customHeight="1" x14ac:dyDescent="0.25">
      <c r="A58" s="29" t="s">
        <v>207</v>
      </c>
      <c r="B58" s="30" t="s">
        <v>145</v>
      </c>
      <c r="C58" s="31">
        <v>45.78</v>
      </c>
      <c r="D58" s="31">
        <v>5.5</v>
      </c>
      <c r="E58" s="35">
        <f t="shared" si="10"/>
        <v>832.36363636363637</v>
      </c>
      <c r="F58" s="32">
        <v>14715</v>
      </c>
      <c r="G58" s="36">
        <v>7000</v>
      </c>
      <c r="H58" s="36">
        <v>3500</v>
      </c>
      <c r="I58" s="31">
        <f t="shared" ref="I58:I62" si="13">F58/H58*100</f>
        <v>420.42857142857144</v>
      </c>
      <c r="J58" s="29" t="s">
        <v>12</v>
      </c>
      <c r="K58" s="29"/>
      <c r="L58" s="30" t="s">
        <v>26</v>
      </c>
      <c r="M58" s="33">
        <v>1873</v>
      </c>
      <c r="N58" s="34">
        <f t="shared" si="12"/>
        <v>12.7285083248386</v>
      </c>
    </row>
    <row r="59" spans="1:14" ht="24.75" customHeight="1" x14ac:dyDescent="0.25">
      <c r="A59" s="29" t="s">
        <v>208</v>
      </c>
      <c r="B59" s="30" t="s">
        <v>146</v>
      </c>
      <c r="C59" s="31">
        <v>1.59</v>
      </c>
      <c r="D59" s="31">
        <v>5.5</v>
      </c>
      <c r="E59" s="35">
        <f t="shared" si="10"/>
        <v>28.909090909090914</v>
      </c>
      <c r="F59" s="32">
        <v>10138</v>
      </c>
      <c r="G59" s="36">
        <v>7000</v>
      </c>
      <c r="H59" s="36">
        <v>3500</v>
      </c>
      <c r="I59" s="31">
        <f t="shared" si="13"/>
        <v>289.65714285714284</v>
      </c>
      <c r="J59" s="29"/>
      <c r="K59" s="29"/>
      <c r="L59" s="30" t="s">
        <v>26</v>
      </c>
      <c r="M59" s="33">
        <v>246</v>
      </c>
      <c r="N59" s="34">
        <f t="shared" si="12"/>
        <v>2.426514105346222</v>
      </c>
    </row>
    <row r="60" spans="1:14" ht="24.75" customHeight="1" x14ac:dyDescent="0.25">
      <c r="A60" s="29" t="s">
        <v>209</v>
      </c>
      <c r="B60" s="30" t="s">
        <v>147</v>
      </c>
      <c r="C60" s="31">
        <v>11.3</v>
      </c>
      <c r="D60" s="31">
        <v>5.5</v>
      </c>
      <c r="E60" s="35">
        <f t="shared" si="10"/>
        <v>205.45454545454547</v>
      </c>
      <c r="F60" s="32">
        <v>11352</v>
      </c>
      <c r="G60" s="36">
        <v>7000</v>
      </c>
      <c r="H60" s="36">
        <v>3500</v>
      </c>
      <c r="I60" s="31">
        <f t="shared" si="13"/>
        <v>324.34285714285716</v>
      </c>
      <c r="J60" s="29" t="s">
        <v>12</v>
      </c>
      <c r="K60" s="29"/>
      <c r="L60" s="30" t="s">
        <v>26</v>
      </c>
      <c r="M60" s="33">
        <v>157</v>
      </c>
      <c r="N60" s="34">
        <f t="shared" si="12"/>
        <v>1.3830162085976039</v>
      </c>
    </row>
    <row r="61" spans="1:14" ht="24.75" customHeight="1" x14ac:dyDescent="0.25">
      <c r="A61" s="29" t="s">
        <v>210</v>
      </c>
      <c r="B61" s="30" t="s">
        <v>148</v>
      </c>
      <c r="C61" s="31">
        <v>13.17</v>
      </c>
      <c r="D61" s="31">
        <v>5.5</v>
      </c>
      <c r="E61" s="35">
        <f t="shared" si="10"/>
        <v>239.45454545454544</v>
      </c>
      <c r="F61" s="32">
        <v>5698</v>
      </c>
      <c r="G61" s="36">
        <v>7000</v>
      </c>
      <c r="H61" s="36">
        <v>3500</v>
      </c>
      <c r="I61" s="31">
        <f t="shared" si="13"/>
        <v>162.79999999999998</v>
      </c>
      <c r="J61" s="29"/>
      <c r="K61" s="29"/>
      <c r="L61" s="30" t="s">
        <v>26</v>
      </c>
      <c r="M61" s="33">
        <v>79</v>
      </c>
      <c r="N61" s="34">
        <f t="shared" si="12"/>
        <v>1.3864513864513865</v>
      </c>
    </row>
    <row r="62" spans="1:14" ht="24.75" customHeight="1" x14ac:dyDescent="0.25">
      <c r="A62" s="29" t="s">
        <v>211</v>
      </c>
      <c r="B62" s="30" t="s">
        <v>149</v>
      </c>
      <c r="C62" s="31">
        <v>1.74</v>
      </c>
      <c r="D62" s="31">
        <v>5.5</v>
      </c>
      <c r="E62" s="35">
        <f t="shared" si="10"/>
        <v>31.636363636363633</v>
      </c>
      <c r="F62" s="32">
        <v>12514</v>
      </c>
      <c r="G62" s="36">
        <v>7000</v>
      </c>
      <c r="H62" s="36">
        <v>3500</v>
      </c>
      <c r="I62" s="31">
        <f t="shared" si="13"/>
        <v>357.54285714285714</v>
      </c>
      <c r="J62" s="29"/>
      <c r="K62" s="29"/>
      <c r="L62" s="30" t="s">
        <v>26</v>
      </c>
      <c r="M62" s="33">
        <v>116</v>
      </c>
      <c r="N62" s="34">
        <f t="shared" si="12"/>
        <v>0.92696180278088547</v>
      </c>
    </row>
    <row r="63" spans="1:14" ht="24.75" customHeight="1" x14ac:dyDescent="0.25">
      <c r="A63" s="16" t="s">
        <v>121</v>
      </c>
      <c r="B63" s="20" t="s">
        <v>36</v>
      </c>
      <c r="C63" s="18"/>
      <c r="D63" s="18"/>
      <c r="E63" s="18"/>
      <c r="F63" s="19"/>
      <c r="G63" s="19"/>
      <c r="H63" s="19"/>
      <c r="I63" s="18"/>
      <c r="J63" s="16"/>
      <c r="K63" s="16"/>
      <c r="L63" s="20"/>
      <c r="M63" s="21"/>
      <c r="N63" s="22"/>
    </row>
    <row r="64" spans="1:14" ht="24.75" customHeight="1" x14ac:dyDescent="0.25">
      <c r="A64" s="16">
        <v>1</v>
      </c>
      <c r="B64" s="20" t="s">
        <v>9</v>
      </c>
      <c r="C64" s="18"/>
      <c r="D64" s="18"/>
      <c r="E64" s="18"/>
      <c r="F64" s="19"/>
      <c r="G64" s="19"/>
      <c r="H64" s="19"/>
      <c r="I64" s="18"/>
      <c r="J64" s="16"/>
      <c r="K64" s="16"/>
      <c r="L64" s="20"/>
      <c r="M64" s="21"/>
      <c r="N64" s="22"/>
    </row>
    <row r="65" spans="1:14" ht="24.75" customHeight="1" x14ac:dyDescent="0.25">
      <c r="A65" s="29" t="s">
        <v>192</v>
      </c>
      <c r="B65" s="37" t="s">
        <v>35</v>
      </c>
      <c r="C65" s="31">
        <v>67.489999999999995</v>
      </c>
      <c r="D65" s="31">
        <v>50</v>
      </c>
      <c r="E65" s="31">
        <f>C65/D65*100</f>
        <v>134.97999999999999</v>
      </c>
      <c r="F65" s="32">
        <v>6105</v>
      </c>
      <c r="G65" s="32">
        <v>5000</v>
      </c>
      <c r="H65" s="32">
        <f>G65*0.4</f>
        <v>2000</v>
      </c>
      <c r="I65" s="31">
        <f>F65/H65*100</f>
        <v>305.25</v>
      </c>
      <c r="J65" s="29" t="s">
        <v>12</v>
      </c>
      <c r="K65" s="29"/>
      <c r="L65" s="30"/>
      <c r="M65" s="33">
        <v>3187</v>
      </c>
      <c r="N65" s="34">
        <f>M65/F65*100</f>
        <v>52.203112203112198</v>
      </c>
    </row>
    <row r="66" spans="1:14" ht="24.75" customHeight="1" x14ac:dyDescent="0.25">
      <c r="A66" s="16">
        <v>2</v>
      </c>
      <c r="B66" s="20" t="s">
        <v>122</v>
      </c>
      <c r="C66" s="18"/>
      <c r="D66" s="18"/>
      <c r="E66" s="18"/>
      <c r="F66" s="19"/>
      <c r="G66" s="19"/>
      <c r="H66" s="19"/>
      <c r="I66" s="18"/>
      <c r="J66" s="16"/>
      <c r="K66" s="16"/>
      <c r="L66" s="20"/>
      <c r="M66" s="21"/>
      <c r="N66" s="22"/>
    </row>
    <row r="67" spans="1:14" ht="24.75" customHeight="1" x14ac:dyDescent="0.25">
      <c r="A67" s="29" t="s">
        <v>205</v>
      </c>
      <c r="B67" s="37" t="s">
        <v>150</v>
      </c>
      <c r="C67" s="31">
        <v>28.4</v>
      </c>
      <c r="D67" s="31">
        <v>5.5</v>
      </c>
      <c r="E67" s="31">
        <f>C67/D67*100</f>
        <v>516.36363636363626</v>
      </c>
      <c r="F67" s="32">
        <v>7463</v>
      </c>
      <c r="G67" s="36">
        <v>7000</v>
      </c>
      <c r="H67" s="36">
        <v>3500</v>
      </c>
      <c r="I67" s="31">
        <f>F67/H67*100</f>
        <v>213.2285714285714</v>
      </c>
      <c r="J67" s="29" t="s">
        <v>12</v>
      </c>
      <c r="K67" s="29"/>
      <c r="L67" s="30"/>
      <c r="M67" s="33">
        <v>69</v>
      </c>
      <c r="N67" s="34">
        <f>M67/F67*100</f>
        <v>0.92456116843092595</v>
      </c>
    </row>
    <row r="68" spans="1:14" ht="24.75" customHeight="1" x14ac:dyDescent="0.25">
      <c r="A68" s="29" t="s">
        <v>206</v>
      </c>
      <c r="B68" s="37" t="s">
        <v>151</v>
      </c>
      <c r="C68" s="31">
        <v>7.44</v>
      </c>
      <c r="D68" s="31">
        <v>5.5</v>
      </c>
      <c r="E68" s="31">
        <f t="shared" ref="E68:E75" si="14">C68/D68*100</f>
        <v>135.27272727272728</v>
      </c>
      <c r="F68" s="32">
        <v>7776</v>
      </c>
      <c r="G68" s="36">
        <v>7000</v>
      </c>
      <c r="H68" s="36">
        <v>3500</v>
      </c>
      <c r="I68" s="31">
        <f t="shared" ref="I68:I69" si="15">F68/H68*100</f>
        <v>222.17142857142855</v>
      </c>
      <c r="J68" s="29" t="s">
        <v>12</v>
      </c>
      <c r="K68" s="29"/>
      <c r="L68" s="30"/>
      <c r="M68" s="33">
        <v>111</v>
      </c>
      <c r="N68" s="34">
        <f t="shared" ref="N68:N75" si="16">M68/F68*100</f>
        <v>1.4274691358024691</v>
      </c>
    </row>
    <row r="69" spans="1:14" ht="24.75" customHeight="1" x14ac:dyDescent="0.25">
      <c r="A69" s="29" t="s">
        <v>207</v>
      </c>
      <c r="B69" s="37" t="s">
        <v>152</v>
      </c>
      <c r="C69" s="31">
        <v>23.94</v>
      </c>
      <c r="D69" s="31">
        <v>5.5</v>
      </c>
      <c r="E69" s="31">
        <f t="shared" si="14"/>
        <v>435.27272727272725</v>
      </c>
      <c r="F69" s="32">
        <v>17207</v>
      </c>
      <c r="G69" s="36">
        <v>7000</v>
      </c>
      <c r="H69" s="36">
        <v>3500</v>
      </c>
      <c r="I69" s="31">
        <f t="shared" si="15"/>
        <v>491.62857142857143</v>
      </c>
      <c r="J69" s="29" t="s">
        <v>12</v>
      </c>
      <c r="K69" s="29"/>
      <c r="L69" s="30"/>
      <c r="M69" s="33">
        <v>171</v>
      </c>
      <c r="N69" s="34">
        <f t="shared" si="16"/>
        <v>0.99378160051141973</v>
      </c>
    </row>
    <row r="70" spans="1:14" ht="24.75" customHeight="1" x14ac:dyDescent="0.25">
      <c r="A70" s="29" t="s">
        <v>208</v>
      </c>
      <c r="B70" s="37" t="s">
        <v>153</v>
      </c>
      <c r="C70" s="31">
        <v>21.8</v>
      </c>
      <c r="D70" s="31">
        <v>5.5</v>
      </c>
      <c r="E70" s="31">
        <f t="shared" si="14"/>
        <v>396.36363636363637</v>
      </c>
      <c r="F70" s="32">
        <v>15620</v>
      </c>
      <c r="G70" s="36">
        <v>7000</v>
      </c>
      <c r="H70" s="36"/>
      <c r="I70" s="31">
        <f t="shared" ref="I70:I73" si="17">F70/G70*100</f>
        <v>223.14285714285714</v>
      </c>
      <c r="J70" s="29"/>
      <c r="K70" s="29"/>
      <c r="L70" s="30"/>
      <c r="M70" s="33">
        <v>68</v>
      </c>
      <c r="N70" s="34">
        <f t="shared" si="16"/>
        <v>0.43533930857874525</v>
      </c>
    </row>
    <row r="71" spans="1:14" ht="24.75" customHeight="1" x14ac:dyDescent="0.25">
      <c r="A71" s="29" t="s">
        <v>209</v>
      </c>
      <c r="B71" s="37" t="s">
        <v>154</v>
      </c>
      <c r="C71" s="31">
        <v>13.78</v>
      </c>
      <c r="D71" s="31">
        <v>5.5</v>
      </c>
      <c r="E71" s="31">
        <f t="shared" si="14"/>
        <v>250.54545454545453</v>
      </c>
      <c r="F71" s="32">
        <v>26264</v>
      </c>
      <c r="G71" s="36">
        <v>7000</v>
      </c>
      <c r="H71" s="36"/>
      <c r="I71" s="31">
        <f t="shared" si="17"/>
        <v>375.2</v>
      </c>
      <c r="J71" s="29"/>
      <c r="K71" s="29"/>
      <c r="L71" s="30"/>
      <c r="M71" s="33">
        <v>110</v>
      </c>
      <c r="N71" s="34">
        <f t="shared" si="16"/>
        <v>0.41882424611635699</v>
      </c>
    </row>
    <row r="72" spans="1:14" ht="24.75" customHeight="1" x14ac:dyDescent="0.25">
      <c r="A72" s="29" t="s">
        <v>210</v>
      </c>
      <c r="B72" s="37" t="s">
        <v>155</v>
      </c>
      <c r="C72" s="31">
        <v>9.66</v>
      </c>
      <c r="D72" s="31">
        <v>5.5</v>
      </c>
      <c r="E72" s="31">
        <f t="shared" si="14"/>
        <v>175.63636363636363</v>
      </c>
      <c r="F72" s="32">
        <v>20486</v>
      </c>
      <c r="G72" s="36">
        <v>7000</v>
      </c>
      <c r="H72" s="36"/>
      <c r="I72" s="31">
        <f t="shared" si="17"/>
        <v>292.65714285714284</v>
      </c>
      <c r="J72" s="29"/>
      <c r="K72" s="29"/>
      <c r="L72" s="30"/>
      <c r="M72" s="33">
        <v>245</v>
      </c>
      <c r="N72" s="34">
        <f t="shared" si="16"/>
        <v>1.1959386898369619</v>
      </c>
    </row>
    <row r="73" spans="1:14" ht="24.75" customHeight="1" x14ac:dyDescent="0.25">
      <c r="A73" s="29" t="s">
        <v>211</v>
      </c>
      <c r="B73" s="37" t="s">
        <v>156</v>
      </c>
      <c r="C73" s="31">
        <v>15.17</v>
      </c>
      <c r="D73" s="31">
        <v>5.5</v>
      </c>
      <c r="E73" s="31">
        <f t="shared" si="14"/>
        <v>275.81818181818181</v>
      </c>
      <c r="F73" s="32">
        <v>11239</v>
      </c>
      <c r="G73" s="36">
        <v>7000</v>
      </c>
      <c r="H73" s="36"/>
      <c r="I73" s="31">
        <f t="shared" si="17"/>
        <v>160.55714285714288</v>
      </c>
      <c r="J73" s="29"/>
      <c r="K73" s="29"/>
      <c r="L73" s="30"/>
      <c r="M73" s="33">
        <v>70</v>
      </c>
      <c r="N73" s="34">
        <f t="shared" si="16"/>
        <v>0.62283121274134712</v>
      </c>
    </row>
    <row r="74" spans="1:14" ht="24.75" customHeight="1" x14ac:dyDescent="0.25">
      <c r="A74" s="29" t="s">
        <v>212</v>
      </c>
      <c r="B74" s="37" t="s">
        <v>157</v>
      </c>
      <c r="C74" s="31">
        <v>54.39</v>
      </c>
      <c r="D74" s="31">
        <v>5.5</v>
      </c>
      <c r="E74" s="31">
        <f t="shared" si="14"/>
        <v>988.90909090909088</v>
      </c>
      <c r="F74" s="32">
        <v>12438</v>
      </c>
      <c r="G74" s="36">
        <v>7000</v>
      </c>
      <c r="H74" s="36">
        <v>3500</v>
      </c>
      <c r="I74" s="31">
        <f>F74/H74*100</f>
        <v>355.37142857142857</v>
      </c>
      <c r="J74" s="29" t="s">
        <v>12</v>
      </c>
      <c r="K74" s="29"/>
      <c r="L74" s="30"/>
      <c r="M74" s="33">
        <v>892</v>
      </c>
      <c r="N74" s="34">
        <f t="shared" si="16"/>
        <v>7.1715709921209196</v>
      </c>
    </row>
    <row r="75" spans="1:14" ht="24.75" customHeight="1" x14ac:dyDescent="0.25">
      <c r="A75" s="29" t="s">
        <v>213</v>
      </c>
      <c r="B75" s="37" t="s">
        <v>158</v>
      </c>
      <c r="C75" s="31">
        <v>14.74</v>
      </c>
      <c r="D75" s="31">
        <v>5.5</v>
      </c>
      <c r="E75" s="31">
        <f t="shared" si="14"/>
        <v>268</v>
      </c>
      <c r="F75" s="32">
        <v>11064</v>
      </c>
      <c r="G75" s="36">
        <v>7000</v>
      </c>
      <c r="H75" s="36">
        <v>3500</v>
      </c>
      <c r="I75" s="31">
        <f>F75/H75*100</f>
        <v>316.1142857142857</v>
      </c>
      <c r="J75" s="29" t="s">
        <v>12</v>
      </c>
      <c r="K75" s="29"/>
      <c r="L75" s="30"/>
      <c r="M75" s="33">
        <v>50</v>
      </c>
      <c r="N75" s="34">
        <f t="shared" si="16"/>
        <v>0.45191612436731743</v>
      </c>
    </row>
    <row r="76" spans="1:14" ht="24.75" customHeight="1" x14ac:dyDescent="0.25">
      <c r="A76" s="16" t="s">
        <v>225</v>
      </c>
      <c r="B76" s="20" t="s">
        <v>37</v>
      </c>
      <c r="C76" s="18"/>
      <c r="D76" s="18"/>
      <c r="E76" s="18"/>
      <c r="F76" s="19"/>
      <c r="G76" s="19"/>
      <c r="H76" s="19"/>
      <c r="I76" s="18"/>
      <c r="J76" s="16"/>
      <c r="K76" s="16"/>
      <c r="L76" s="20"/>
      <c r="M76" s="21"/>
      <c r="N76" s="22"/>
    </row>
    <row r="77" spans="1:14" ht="24.75" customHeight="1" x14ac:dyDescent="0.25">
      <c r="A77" s="16">
        <v>1</v>
      </c>
      <c r="B77" s="20" t="s">
        <v>9</v>
      </c>
      <c r="C77" s="18"/>
      <c r="D77" s="18"/>
      <c r="E77" s="18"/>
      <c r="F77" s="19"/>
      <c r="G77" s="19"/>
      <c r="H77" s="19"/>
      <c r="I77" s="18"/>
      <c r="J77" s="16"/>
      <c r="K77" s="16"/>
      <c r="L77" s="20"/>
      <c r="M77" s="21"/>
      <c r="N77" s="22"/>
    </row>
    <row r="78" spans="1:14" s="58" customFormat="1" ht="24.75" customHeight="1" x14ac:dyDescent="0.25">
      <c r="A78" s="52" t="s">
        <v>192</v>
      </c>
      <c r="B78" s="53" t="s">
        <v>226</v>
      </c>
      <c r="C78" s="54">
        <v>96.11</v>
      </c>
      <c r="D78" s="54">
        <v>50</v>
      </c>
      <c r="E78" s="54">
        <f>C78/D78*100</f>
        <v>192.22</v>
      </c>
      <c r="F78" s="55">
        <v>5731</v>
      </c>
      <c r="G78" s="55">
        <f>5000*2</f>
        <v>10000</v>
      </c>
      <c r="H78" s="55">
        <f>0.5*G78</f>
        <v>5000</v>
      </c>
      <c r="I78" s="54">
        <f>F78/H78*100</f>
        <v>114.62</v>
      </c>
      <c r="J78" s="52" t="s">
        <v>12</v>
      </c>
      <c r="K78" s="52"/>
      <c r="L78" s="53"/>
      <c r="M78" s="56">
        <v>1939</v>
      </c>
      <c r="N78" s="57">
        <f>M78/F78*100</f>
        <v>33.83353690455418</v>
      </c>
    </row>
    <row r="79" spans="1:14" ht="24.75" customHeight="1" x14ac:dyDescent="0.25">
      <c r="A79" s="29" t="s">
        <v>193</v>
      </c>
      <c r="B79" s="30" t="s">
        <v>38</v>
      </c>
      <c r="C79" s="31">
        <v>47.01</v>
      </c>
      <c r="D79" s="31">
        <v>50</v>
      </c>
      <c r="E79" s="31">
        <f>C79/D79*100</f>
        <v>94.02</v>
      </c>
      <c r="F79" s="32">
        <v>3528</v>
      </c>
      <c r="G79" s="32">
        <f>5000*2</f>
        <v>10000</v>
      </c>
      <c r="H79" s="32">
        <f>0.5*G79</f>
        <v>5000</v>
      </c>
      <c r="I79" s="31">
        <f>F79/H79*100</f>
        <v>70.56</v>
      </c>
      <c r="J79" s="29" t="s">
        <v>12</v>
      </c>
      <c r="K79" s="29"/>
      <c r="L79" s="30"/>
      <c r="M79" s="33">
        <v>1385</v>
      </c>
      <c r="N79" s="34">
        <f>M79/F79*100</f>
        <v>39.25736961451247</v>
      </c>
    </row>
    <row r="80" spans="1:14" ht="24.75" customHeight="1" x14ac:dyDescent="0.25">
      <c r="A80" s="16">
        <v>2</v>
      </c>
      <c r="B80" s="20" t="s">
        <v>122</v>
      </c>
      <c r="C80" s="18"/>
      <c r="D80" s="18"/>
      <c r="E80" s="18"/>
      <c r="F80" s="19"/>
      <c r="G80" s="19"/>
      <c r="H80" s="19"/>
      <c r="I80" s="18"/>
      <c r="J80" s="16"/>
      <c r="K80" s="16"/>
      <c r="L80" s="20"/>
      <c r="M80" s="21"/>
      <c r="N80" s="22"/>
    </row>
    <row r="81" spans="1:14" ht="24.75" customHeight="1" x14ac:dyDescent="0.25">
      <c r="A81" s="29" t="s">
        <v>205</v>
      </c>
      <c r="B81" s="37" t="s">
        <v>159</v>
      </c>
      <c r="C81" s="31">
        <v>1.99</v>
      </c>
      <c r="D81" s="31">
        <v>5.5</v>
      </c>
      <c r="E81" s="31">
        <f>C81/D81*100</f>
        <v>36.18181818181818</v>
      </c>
      <c r="F81" s="32">
        <v>11994</v>
      </c>
      <c r="G81" s="36">
        <v>7000</v>
      </c>
      <c r="H81" s="36"/>
      <c r="I81" s="31">
        <f>F81/G81*100</f>
        <v>171.34285714285716</v>
      </c>
      <c r="J81" s="29"/>
      <c r="K81" s="29"/>
      <c r="L81" s="30"/>
      <c r="M81" s="33">
        <v>64</v>
      </c>
      <c r="N81" s="34">
        <f>M81/F81*100</f>
        <v>0.53360013340003332</v>
      </c>
    </row>
    <row r="82" spans="1:14" ht="24.75" customHeight="1" x14ac:dyDescent="0.25">
      <c r="A82" s="29" t="s">
        <v>206</v>
      </c>
      <c r="B82" s="37" t="s">
        <v>160</v>
      </c>
      <c r="C82" s="31">
        <v>6.77</v>
      </c>
      <c r="D82" s="31">
        <v>5.5</v>
      </c>
      <c r="E82" s="31">
        <f t="shared" ref="E82:E93" si="18">C82/D82*100</f>
        <v>123.09090909090908</v>
      </c>
      <c r="F82" s="32">
        <v>11828</v>
      </c>
      <c r="G82" s="36">
        <v>7000</v>
      </c>
      <c r="H82" s="36"/>
      <c r="I82" s="31">
        <f t="shared" ref="I82:I91" si="19">F82/G82*100</f>
        <v>168.97142857142856</v>
      </c>
      <c r="J82" s="29"/>
      <c r="K82" s="29"/>
      <c r="L82" s="30"/>
      <c r="M82" s="33">
        <v>207</v>
      </c>
      <c r="N82" s="34">
        <f t="shared" ref="N82:N93" si="20">M82/F82*100</f>
        <v>1.7500845451471088</v>
      </c>
    </row>
    <row r="83" spans="1:14" ht="24.75" customHeight="1" x14ac:dyDescent="0.25">
      <c r="A83" s="29" t="s">
        <v>207</v>
      </c>
      <c r="B83" s="37" t="s">
        <v>161</v>
      </c>
      <c r="C83" s="31">
        <v>10.18</v>
      </c>
      <c r="D83" s="31">
        <v>5.5</v>
      </c>
      <c r="E83" s="31">
        <f t="shared" si="18"/>
        <v>185.09090909090909</v>
      </c>
      <c r="F83" s="32">
        <v>16827</v>
      </c>
      <c r="G83" s="36">
        <v>7000</v>
      </c>
      <c r="H83" s="36"/>
      <c r="I83" s="31">
        <f t="shared" si="19"/>
        <v>240.3857142857143</v>
      </c>
      <c r="J83" s="29"/>
      <c r="K83" s="29"/>
      <c r="L83" s="30"/>
      <c r="M83" s="33">
        <v>1180</v>
      </c>
      <c r="N83" s="34">
        <f t="shared" si="20"/>
        <v>7.0125393712485886</v>
      </c>
    </row>
    <row r="84" spans="1:14" ht="24.75" customHeight="1" x14ac:dyDescent="0.25">
      <c r="A84" s="29" t="s">
        <v>208</v>
      </c>
      <c r="B84" s="37" t="s">
        <v>162</v>
      </c>
      <c r="C84" s="31">
        <v>11.46</v>
      </c>
      <c r="D84" s="31">
        <v>5.5</v>
      </c>
      <c r="E84" s="31">
        <f t="shared" si="18"/>
        <v>208.3636363636364</v>
      </c>
      <c r="F84" s="32">
        <v>19921</v>
      </c>
      <c r="G84" s="36">
        <v>7000</v>
      </c>
      <c r="H84" s="36"/>
      <c r="I84" s="31">
        <f t="shared" si="19"/>
        <v>284.58571428571429</v>
      </c>
      <c r="J84" s="29"/>
      <c r="K84" s="29"/>
      <c r="L84" s="30"/>
      <c r="M84" s="33">
        <v>360</v>
      </c>
      <c r="N84" s="34">
        <f t="shared" si="20"/>
        <v>1.8071381958737012</v>
      </c>
    </row>
    <row r="85" spans="1:14" ht="24.75" customHeight="1" x14ac:dyDescent="0.25">
      <c r="A85" s="29" t="s">
        <v>209</v>
      </c>
      <c r="B85" s="37" t="s">
        <v>163</v>
      </c>
      <c r="C85" s="31">
        <v>4.88</v>
      </c>
      <c r="D85" s="31">
        <v>5.5</v>
      </c>
      <c r="E85" s="31">
        <f t="shared" si="18"/>
        <v>88.72727272727272</v>
      </c>
      <c r="F85" s="32">
        <v>7575</v>
      </c>
      <c r="G85" s="36">
        <v>7000</v>
      </c>
      <c r="H85" s="36"/>
      <c r="I85" s="31">
        <f t="shared" si="19"/>
        <v>108.21428571428571</v>
      </c>
      <c r="J85" s="29"/>
      <c r="K85" s="29"/>
      <c r="L85" s="30"/>
      <c r="M85" s="33">
        <v>77</v>
      </c>
      <c r="N85" s="34">
        <f t="shared" si="20"/>
        <v>1.0165016501650164</v>
      </c>
    </row>
    <row r="86" spans="1:14" ht="24.75" customHeight="1" x14ac:dyDescent="0.25">
      <c r="A86" s="29" t="s">
        <v>210</v>
      </c>
      <c r="B86" s="37" t="s">
        <v>164</v>
      </c>
      <c r="C86" s="31">
        <v>4.46</v>
      </c>
      <c r="D86" s="31">
        <v>5.5</v>
      </c>
      <c r="E86" s="31">
        <f t="shared" si="18"/>
        <v>81.090909090909093</v>
      </c>
      <c r="F86" s="32">
        <v>15291</v>
      </c>
      <c r="G86" s="36">
        <v>7000</v>
      </c>
      <c r="H86" s="36"/>
      <c r="I86" s="31">
        <f t="shared" si="19"/>
        <v>218.44285714285715</v>
      </c>
      <c r="J86" s="29"/>
      <c r="K86" s="29"/>
      <c r="L86" s="30"/>
      <c r="M86" s="33">
        <v>682</v>
      </c>
      <c r="N86" s="34">
        <f t="shared" si="20"/>
        <v>4.4601399516055196</v>
      </c>
    </row>
    <row r="87" spans="1:14" ht="24.75" customHeight="1" x14ac:dyDescent="0.25">
      <c r="A87" s="29" t="s">
        <v>211</v>
      </c>
      <c r="B87" s="37" t="s">
        <v>165</v>
      </c>
      <c r="C87" s="31">
        <v>1.49</v>
      </c>
      <c r="D87" s="31">
        <v>5.5</v>
      </c>
      <c r="E87" s="31">
        <f t="shared" si="18"/>
        <v>27.090909090909093</v>
      </c>
      <c r="F87" s="32">
        <v>11402</v>
      </c>
      <c r="G87" s="36">
        <v>7000</v>
      </c>
      <c r="H87" s="36"/>
      <c r="I87" s="31">
        <f t="shared" si="19"/>
        <v>162.88571428571427</v>
      </c>
      <c r="J87" s="29"/>
      <c r="K87" s="29"/>
      <c r="L87" s="30"/>
      <c r="M87" s="33">
        <v>320</v>
      </c>
      <c r="N87" s="34">
        <f t="shared" si="20"/>
        <v>2.8065251710226278</v>
      </c>
    </row>
    <row r="88" spans="1:14" ht="24.75" customHeight="1" x14ac:dyDescent="0.25">
      <c r="A88" s="29" t="s">
        <v>212</v>
      </c>
      <c r="B88" s="37" t="s">
        <v>166</v>
      </c>
      <c r="C88" s="31">
        <v>7.22</v>
      </c>
      <c r="D88" s="31">
        <v>5.5</v>
      </c>
      <c r="E88" s="31">
        <f t="shared" si="18"/>
        <v>131.27272727272728</v>
      </c>
      <c r="F88" s="32">
        <v>11582</v>
      </c>
      <c r="G88" s="36">
        <v>7000</v>
      </c>
      <c r="H88" s="36"/>
      <c r="I88" s="31">
        <f t="shared" si="19"/>
        <v>165.45714285714286</v>
      </c>
      <c r="J88" s="29"/>
      <c r="K88" s="29"/>
      <c r="L88" s="30"/>
      <c r="M88" s="33">
        <v>843</v>
      </c>
      <c r="N88" s="34">
        <f t="shared" si="20"/>
        <v>7.2785356587808669</v>
      </c>
    </row>
    <row r="89" spans="1:14" ht="24.75" customHeight="1" x14ac:dyDescent="0.25">
      <c r="A89" s="29" t="s">
        <v>213</v>
      </c>
      <c r="B89" s="37" t="s">
        <v>167</v>
      </c>
      <c r="C89" s="31">
        <v>2.77</v>
      </c>
      <c r="D89" s="31">
        <v>5.5</v>
      </c>
      <c r="E89" s="31">
        <f t="shared" si="18"/>
        <v>50.363636363636367</v>
      </c>
      <c r="F89" s="32">
        <v>16398</v>
      </c>
      <c r="G89" s="36">
        <v>7000</v>
      </c>
      <c r="H89" s="36"/>
      <c r="I89" s="31">
        <f t="shared" si="19"/>
        <v>234.25714285714287</v>
      </c>
      <c r="J89" s="29"/>
      <c r="K89" s="29"/>
      <c r="L89" s="30"/>
      <c r="M89" s="33">
        <v>200</v>
      </c>
      <c r="N89" s="34">
        <f t="shared" si="20"/>
        <v>1.2196609342602756</v>
      </c>
    </row>
    <row r="90" spans="1:14" ht="24.75" customHeight="1" x14ac:dyDescent="0.25">
      <c r="A90" s="29" t="s">
        <v>214</v>
      </c>
      <c r="B90" s="37" t="s">
        <v>168</v>
      </c>
      <c r="C90" s="31">
        <v>2.39</v>
      </c>
      <c r="D90" s="31">
        <v>5.5</v>
      </c>
      <c r="E90" s="31">
        <f t="shared" si="18"/>
        <v>43.454545454545453</v>
      </c>
      <c r="F90" s="32">
        <v>18707</v>
      </c>
      <c r="G90" s="36">
        <v>7000</v>
      </c>
      <c r="H90" s="36"/>
      <c r="I90" s="31">
        <f t="shared" si="19"/>
        <v>267.24285714285713</v>
      </c>
      <c r="J90" s="29"/>
      <c r="K90" s="29"/>
      <c r="L90" s="30"/>
      <c r="M90" s="33">
        <v>234</v>
      </c>
      <c r="N90" s="34">
        <f t="shared" si="20"/>
        <v>1.2508686587908271</v>
      </c>
    </row>
    <row r="91" spans="1:14" ht="24.75" customHeight="1" x14ac:dyDescent="0.25">
      <c r="A91" s="29" t="s">
        <v>215</v>
      </c>
      <c r="B91" s="37" t="s">
        <v>169</v>
      </c>
      <c r="C91" s="31">
        <v>12.21</v>
      </c>
      <c r="D91" s="31">
        <v>5.5</v>
      </c>
      <c r="E91" s="31">
        <f t="shared" si="18"/>
        <v>222.00000000000003</v>
      </c>
      <c r="F91" s="32">
        <v>18174</v>
      </c>
      <c r="G91" s="36">
        <v>7000</v>
      </c>
      <c r="H91" s="36"/>
      <c r="I91" s="31">
        <f t="shared" si="19"/>
        <v>259.62857142857143</v>
      </c>
      <c r="J91" s="29"/>
      <c r="K91" s="29"/>
      <c r="L91" s="30"/>
      <c r="M91" s="33">
        <v>207</v>
      </c>
      <c r="N91" s="34">
        <f t="shared" si="20"/>
        <v>1.1389897655992076</v>
      </c>
    </row>
    <row r="92" spans="1:14" ht="24.75" customHeight="1" x14ac:dyDescent="0.25">
      <c r="A92" s="29" t="s">
        <v>216</v>
      </c>
      <c r="B92" s="37" t="s">
        <v>170</v>
      </c>
      <c r="C92" s="31">
        <v>120.15</v>
      </c>
      <c r="D92" s="31">
        <v>5.5</v>
      </c>
      <c r="E92" s="31">
        <f t="shared" si="18"/>
        <v>2184.545454545455</v>
      </c>
      <c r="F92" s="32">
        <v>15425</v>
      </c>
      <c r="G92" s="36">
        <v>7000</v>
      </c>
      <c r="H92" s="36">
        <v>3500</v>
      </c>
      <c r="I92" s="31">
        <f>F92/H92*100</f>
        <v>440.71428571428572</v>
      </c>
      <c r="J92" s="29" t="s">
        <v>12</v>
      </c>
      <c r="K92" s="29"/>
      <c r="L92" s="30"/>
      <c r="M92" s="33">
        <v>1301</v>
      </c>
      <c r="N92" s="34">
        <f t="shared" si="20"/>
        <v>8.4343598055105335</v>
      </c>
    </row>
    <row r="93" spans="1:14" ht="24.75" customHeight="1" x14ac:dyDescent="0.25">
      <c r="A93" s="29" t="s">
        <v>217</v>
      </c>
      <c r="B93" s="37" t="s">
        <v>171</v>
      </c>
      <c r="C93" s="31">
        <v>55.4</v>
      </c>
      <c r="D93" s="31">
        <v>5.5</v>
      </c>
      <c r="E93" s="31">
        <f t="shared" si="18"/>
        <v>1007.2727272727273</v>
      </c>
      <c r="F93" s="32">
        <v>21061</v>
      </c>
      <c r="G93" s="36">
        <v>7000</v>
      </c>
      <c r="H93" s="36">
        <v>3500</v>
      </c>
      <c r="I93" s="31">
        <f>F93/H93*100</f>
        <v>601.74285714285713</v>
      </c>
      <c r="J93" s="29" t="s">
        <v>12</v>
      </c>
      <c r="K93" s="29"/>
      <c r="L93" s="30"/>
      <c r="M93" s="33">
        <v>1872</v>
      </c>
      <c r="N93" s="34">
        <f t="shared" si="20"/>
        <v>8.8884668344333129</v>
      </c>
    </row>
    <row r="94" spans="1:14" ht="24.75" customHeight="1" x14ac:dyDescent="0.25">
      <c r="A94" s="16" t="s">
        <v>227</v>
      </c>
      <c r="B94" s="20" t="s">
        <v>228</v>
      </c>
      <c r="C94" s="18"/>
      <c r="D94" s="18"/>
      <c r="E94" s="18"/>
      <c r="F94" s="19"/>
      <c r="G94" s="19"/>
      <c r="H94" s="19"/>
      <c r="I94" s="18"/>
      <c r="J94" s="16"/>
      <c r="K94" s="16"/>
      <c r="L94" s="20"/>
      <c r="M94" s="21"/>
      <c r="N94" s="22"/>
    </row>
    <row r="95" spans="1:14" ht="24.75" customHeight="1" x14ac:dyDescent="0.25">
      <c r="A95" s="38">
        <v>1</v>
      </c>
      <c r="B95" s="39" t="s">
        <v>9</v>
      </c>
      <c r="C95" s="40"/>
      <c r="D95" s="40"/>
      <c r="E95" s="40"/>
      <c r="F95" s="41"/>
      <c r="G95" s="41"/>
      <c r="H95" s="41"/>
      <c r="I95" s="40"/>
      <c r="J95" s="38"/>
      <c r="K95" s="38"/>
      <c r="L95" s="42"/>
      <c r="M95" s="43"/>
      <c r="N95" s="44"/>
    </row>
    <row r="96" spans="1:14" ht="24.75" customHeight="1" x14ac:dyDescent="0.25">
      <c r="A96" s="29" t="s">
        <v>192</v>
      </c>
      <c r="B96" s="37" t="s">
        <v>48</v>
      </c>
      <c r="C96" s="31">
        <v>83.01</v>
      </c>
      <c r="D96" s="31">
        <v>50</v>
      </c>
      <c r="E96" s="31">
        <f>C96/D96*100</f>
        <v>166.02</v>
      </c>
      <c r="F96" s="45">
        <v>7253</v>
      </c>
      <c r="G96" s="45">
        <v>5000</v>
      </c>
      <c r="H96" s="45"/>
      <c r="I96" s="31">
        <f>F96/G96*100</f>
        <v>145.06</v>
      </c>
      <c r="J96" s="29" t="s">
        <v>12</v>
      </c>
      <c r="K96" s="29"/>
      <c r="L96" s="30"/>
      <c r="M96" s="33">
        <v>181</v>
      </c>
      <c r="N96" s="34">
        <f>M96/F96*100</f>
        <v>2.4955190955466704</v>
      </c>
    </row>
    <row r="97" spans="1:14" ht="24.75" customHeight="1" x14ac:dyDescent="0.25">
      <c r="A97" s="29" t="s">
        <v>193</v>
      </c>
      <c r="B97" s="37" t="s">
        <v>49</v>
      </c>
      <c r="C97" s="31">
        <v>20.170000000000002</v>
      </c>
      <c r="D97" s="31">
        <v>50</v>
      </c>
      <c r="E97" s="31">
        <f t="shared" ref="E97:E101" si="21">C97/D97*100</f>
        <v>40.340000000000003</v>
      </c>
      <c r="F97" s="45">
        <v>9998</v>
      </c>
      <c r="G97" s="45">
        <v>5000</v>
      </c>
      <c r="H97" s="45"/>
      <c r="I97" s="31">
        <f t="shared" ref="I97:I101" si="22">F97/G97*100</f>
        <v>199.96</v>
      </c>
      <c r="J97" s="29" t="s">
        <v>12</v>
      </c>
      <c r="K97" s="29"/>
      <c r="L97" s="30"/>
      <c r="M97" s="33">
        <v>84</v>
      </c>
      <c r="N97" s="34">
        <f t="shared" ref="N97:N101" si="23">M97/F97*100</f>
        <v>0.84016803360672143</v>
      </c>
    </row>
    <row r="98" spans="1:14" ht="24.75" customHeight="1" x14ac:dyDescent="0.25">
      <c r="A98" s="29" t="s">
        <v>194</v>
      </c>
      <c r="B98" s="37" t="s">
        <v>50</v>
      </c>
      <c r="C98" s="31">
        <v>19.38</v>
      </c>
      <c r="D98" s="31">
        <v>50</v>
      </c>
      <c r="E98" s="31">
        <f t="shared" si="21"/>
        <v>38.76</v>
      </c>
      <c r="F98" s="45">
        <v>7300</v>
      </c>
      <c r="G98" s="45">
        <v>5000</v>
      </c>
      <c r="H98" s="45"/>
      <c r="I98" s="31">
        <f t="shared" si="22"/>
        <v>146</v>
      </c>
      <c r="J98" s="29" t="s">
        <v>12</v>
      </c>
      <c r="K98" s="29"/>
      <c r="L98" s="30"/>
      <c r="M98" s="33">
        <v>131</v>
      </c>
      <c r="N98" s="34">
        <f t="shared" si="23"/>
        <v>1.7945205479452053</v>
      </c>
    </row>
    <row r="99" spans="1:14" ht="24.75" customHeight="1" x14ac:dyDescent="0.25">
      <c r="A99" s="29" t="s">
        <v>195</v>
      </c>
      <c r="B99" s="37" t="s">
        <v>51</v>
      </c>
      <c r="C99" s="31">
        <v>10.78</v>
      </c>
      <c r="D99" s="31">
        <v>50</v>
      </c>
      <c r="E99" s="31">
        <f t="shared" si="21"/>
        <v>21.56</v>
      </c>
      <c r="F99" s="45">
        <v>6801</v>
      </c>
      <c r="G99" s="45">
        <v>5000</v>
      </c>
      <c r="H99" s="45"/>
      <c r="I99" s="31">
        <f t="shared" si="22"/>
        <v>136.02000000000001</v>
      </c>
      <c r="J99" s="29" t="s">
        <v>12</v>
      </c>
      <c r="K99" s="29"/>
      <c r="L99" s="30"/>
      <c r="M99" s="33">
        <v>19</v>
      </c>
      <c r="N99" s="34">
        <f t="shared" si="23"/>
        <v>0.27937068078223792</v>
      </c>
    </row>
    <row r="100" spans="1:14" ht="24.75" customHeight="1" x14ac:dyDescent="0.25">
      <c r="A100" s="29" t="s">
        <v>196</v>
      </c>
      <c r="B100" s="37" t="s">
        <v>52</v>
      </c>
      <c r="C100" s="31">
        <v>72.77</v>
      </c>
      <c r="D100" s="31">
        <v>50</v>
      </c>
      <c r="E100" s="31">
        <f t="shared" si="21"/>
        <v>145.54</v>
      </c>
      <c r="F100" s="45">
        <v>3065</v>
      </c>
      <c r="G100" s="45">
        <v>5000</v>
      </c>
      <c r="H100" s="32">
        <f>G100*0.4</f>
        <v>2000</v>
      </c>
      <c r="I100" s="31">
        <f>F100/H100*100</f>
        <v>153.25</v>
      </c>
      <c r="J100" s="29" t="s">
        <v>12</v>
      </c>
      <c r="K100" s="29"/>
      <c r="L100" s="30"/>
      <c r="M100" s="33">
        <v>1704</v>
      </c>
      <c r="N100" s="34">
        <f t="shared" si="23"/>
        <v>55.595432300163125</v>
      </c>
    </row>
    <row r="101" spans="1:14" ht="24.75" customHeight="1" x14ac:dyDescent="0.25">
      <c r="A101" s="29" t="s">
        <v>198</v>
      </c>
      <c r="B101" s="37" t="s">
        <v>53</v>
      </c>
      <c r="C101" s="31">
        <v>12.63</v>
      </c>
      <c r="D101" s="31">
        <v>50</v>
      </c>
      <c r="E101" s="31">
        <f t="shared" si="21"/>
        <v>25.259999999999998</v>
      </c>
      <c r="F101" s="45">
        <v>8145</v>
      </c>
      <c r="G101" s="45">
        <v>5000</v>
      </c>
      <c r="H101" s="45"/>
      <c r="I101" s="31">
        <f t="shared" si="22"/>
        <v>162.9</v>
      </c>
      <c r="J101" s="29" t="s">
        <v>12</v>
      </c>
      <c r="K101" s="29"/>
      <c r="L101" s="30"/>
      <c r="M101" s="33">
        <v>77</v>
      </c>
      <c r="N101" s="34">
        <f t="shared" si="23"/>
        <v>0.94536525475751998</v>
      </c>
    </row>
    <row r="102" spans="1:14" ht="24.75" customHeight="1" x14ac:dyDescent="0.25">
      <c r="A102" s="38">
        <v>2</v>
      </c>
      <c r="B102" s="39" t="s">
        <v>122</v>
      </c>
      <c r="C102" s="40"/>
      <c r="D102" s="40"/>
      <c r="E102" s="40"/>
      <c r="F102" s="41"/>
      <c r="G102" s="41"/>
      <c r="H102" s="41"/>
      <c r="I102" s="40"/>
      <c r="J102" s="38"/>
      <c r="K102" s="38"/>
      <c r="L102" s="42"/>
      <c r="M102" s="43"/>
      <c r="N102" s="46"/>
    </row>
    <row r="103" spans="1:14" ht="24.75" customHeight="1" x14ac:dyDescent="0.25">
      <c r="A103" s="29" t="s">
        <v>205</v>
      </c>
      <c r="B103" s="47" t="s">
        <v>183</v>
      </c>
      <c r="C103" s="31">
        <v>6.8599999999999994</v>
      </c>
      <c r="D103" s="31">
        <v>5.5</v>
      </c>
      <c r="E103" s="31">
        <f t="shared" ref="E103:E115" si="24">C103/D103*100</f>
        <v>124.72727272727271</v>
      </c>
      <c r="F103" s="45">
        <v>14701</v>
      </c>
      <c r="G103" s="36">
        <v>7000</v>
      </c>
      <c r="H103" s="36"/>
      <c r="I103" s="31">
        <f>F103/G103*100</f>
        <v>210.01428571428571</v>
      </c>
      <c r="J103" s="29"/>
      <c r="K103" s="29"/>
      <c r="L103" s="30"/>
      <c r="M103" s="33">
        <v>56</v>
      </c>
      <c r="N103" s="34">
        <f>M103/F103*100</f>
        <v>0.38092646758723897</v>
      </c>
    </row>
    <row r="104" spans="1:14" ht="24.75" customHeight="1" x14ac:dyDescent="0.25">
      <c r="A104" s="29" t="s">
        <v>206</v>
      </c>
      <c r="B104" s="47" t="s">
        <v>184</v>
      </c>
      <c r="C104" s="31">
        <v>14.97</v>
      </c>
      <c r="D104" s="31">
        <v>5.5</v>
      </c>
      <c r="E104" s="31">
        <f t="shared" si="24"/>
        <v>272.18181818181819</v>
      </c>
      <c r="F104" s="45">
        <v>8899</v>
      </c>
      <c r="G104" s="36">
        <v>7000</v>
      </c>
      <c r="H104" s="36">
        <v>3500</v>
      </c>
      <c r="I104" s="31">
        <f>F104/H104*100</f>
        <v>254.25714285714287</v>
      </c>
      <c r="J104" s="29" t="s">
        <v>12</v>
      </c>
      <c r="K104" s="29"/>
      <c r="L104" s="30"/>
      <c r="M104" s="33">
        <v>99</v>
      </c>
      <c r="N104" s="34">
        <f t="shared" ref="N104:N115" si="25">M104/F104*100</f>
        <v>1.1124845488257107</v>
      </c>
    </row>
    <row r="105" spans="1:14" ht="24.75" customHeight="1" x14ac:dyDescent="0.25">
      <c r="A105" s="29" t="s">
        <v>207</v>
      </c>
      <c r="B105" s="47" t="s">
        <v>185</v>
      </c>
      <c r="C105" s="31">
        <v>7.36</v>
      </c>
      <c r="D105" s="31">
        <v>5.5</v>
      </c>
      <c r="E105" s="31">
        <f t="shared" si="24"/>
        <v>133.81818181818181</v>
      </c>
      <c r="F105" s="45">
        <v>8611</v>
      </c>
      <c r="G105" s="36">
        <v>7000</v>
      </c>
      <c r="H105" s="36"/>
      <c r="I105" s="31">
        <f t="shared" ref="I105:I110" si="26">F105/G105*100</f>
        <v>123.01428571428572</v>
      </c>
      <c r="J105" s="29"/>
      <c r="K105" s="29"/>
      <c r="L105" s="30"/>
      <c r="M105" s="33">
        <v>30</v>
      </c>
      <c r="N105" s="34">
        <f t="shared" si="25"/>
        <v>0.34839159214957616</v>
      </c>
    </row>
    <row r="106" spans="1:14" ht="24.75" customHeight="1" x14ac:dyDescent="0.25">
      <c r="A106" s="29" t="s">
        <v>208</v>
      </c>
      <c r="B106" s="47" t="s">
        <v>186</v>
      </c>
      <c r="C106" s="31">
        <v>8.07</v>
      </c>
      <c r="D106" s="31">
        <v>5.5</v>
      </c>
      <c r="E106" s="31">
        <f t="shared" si="24"/>
        <v>146.72727272727272</v>
      </c>
      <c r="F106" s="45">
        <v>8934</v>
      </c>
      <c r="G106" s="36">
        <v>7000</v>
      </c>
      <c r="H106" s="36"/>
      <c r="I106" s="31">
        <f t="shared" si="26"/>
        <v>127.62857142857142</v>
      </c>
      <c r="J106" s="29"/>
      <c r="K106" s="29"/>
      <c r="L106" s="30"/>
      <c r="M106" s="33">
        <v>41</v>
      </c>
      <c r="N106" s="34">
        <f t="shared" si="25"/>
        <v>0.45892097604656368</v>
      </c>
    </row>
    <row r="107" spans="1:14" ht="24.75" customHeight="1" x14ac:dyDescent="0.25">
      <c r="A107" s="29" t="s">
        <v>209</v>
      </c>
      <c r="B107" s="47" t="s">
        <v>187</v>
      </c>
      <c r="C107" s="31">
        <v>10.38</v>
      </c>
      <c r="D107" s="31">
        <v>5.5</v>
      </c>
      <c r="E107" s="31">
        <f t="shared" si="24"/>
        <v>188.72727272727275</v>
      </c>
      <c r="F107" s="45">
        <v>10208</v>
      </c>
      <c r="G107" s="36">
        <v>7000</v>
      </c>
      <c r="H107" s="36"/>
      <c r="I107" s="31">
        <f t="shared" si="26"/>
        <v>145.82857142857142</v>
      </c>
      <c r="J107" s="29"/>
      <c r="K107" s="29"/>
      <c r="L107" s="30"/>
      <c r="M107" s="33">
        <v>59</v>
      </c>
      <c r="N107" s="34">
        <f t="shared" si="25"/>
        <v>0.57797805642633227</v>
      </c>
    </row>
    <row r="108" spans="1:14" ht="24.75" customHeight="1" x14ac:dyDescent="0.25">
      <c r="A108" s="29" t="s">
        <v>210</v>
      </c>
      <c r="B108" s="47" t="s">
        <v>188</v>
      </c>
      <c r="C108" s="31">
        <v>19.04</v>
      </c>
      <c r="D108" s="31">
        <v>5.5</v>
      </c>
      <c r="E108" s="31">
        <f t="shared" si="24"/>
        <v>346.18181818181813</v>
      </c>
      <c r="F108" s="45">
        <v>43379</v>
      </c>
      <c r="G108" s="36">
        <v>7000</v>
      </c>
      <c r="H108" s="36">
        <v>3500</v>
      </c>
      <c r="I108" s="31">
        <f>F108/H108*100</f>
        <v>1239.4000000000001</v>
      </c>
      <c r="J108" s="29" t="s">
        <v>12</v>
      </c>
      <c r="K108" s="29"/>
      <c r="L108" s="30"/>
      <c r="M108" s="33">
        <v>188</v>
      </c>
      <c r="N108" s="34">
        <f t="shared" si="25"/>
        <v>0.43338942806427072</v>
      </c>
    </row>
    <row r="109" spans="1:14" ht="24.75" customHeight="1" x14ac:dyDescent="0.25">
      <c r="A109" s="29" t="s">
        <v>211</v>
      </c>
      <c r="B109" s="47" t="s">
        <v>189</v>
      </c>
      <c r="C109" s="31">
        <v>9.18</v>
      </c>
      <c r="D109" s="31">
        <v>5.5</v>
      </c>
      <c r="E109" s="31">
        <f t="shared" si="24"/>
        <v>166.90909090909091</v>
      </c>
      <c r="F109" s="45">
        <v>7020</v>
      </c>
      <c r="G109" s="36">
        <v>7000</v>
      </c>
      <c r="H109" s="36"/>
      <c r="I109" s="31">
        <f t="shared" si="26"/>
        <v>100.28571428571429</v>
      </c>
      <c r="J109" s="29"/>
      <c r="K109" s="29"/>
      <c r="L109" s="30"/>
      <c r="M109" s="33">
        <v>63</v>
      </c>
      <c r="N109" s="34">
        <f t="shared" si="25"/>
        <v>0.89743589743589736</v>
      </c>
    </row>
    <row r="110" spans="1:14" ht="24.75" customHeight="1" x14ac:dyDescent="0.25">
      <c r="A110" s="29" t="s">
        <v>212</v>
      </c>
      <c r="B110" s="47" t="s">
        <v>190</v>
      </c>
      <c r="C110" s="31">
        <v>7.05</v>
      </c>
      <c r="D110" s="31">
        <v>5.5</v>
      </c>
      <c r="E110" s="31">
        <f t="shared" si="24"/>
        <v>128.18181818181819</v>
      </c>
      <c r="F110" s="45">
        <v>6940</v>
      </c>
      <c r="G110" s="36">
        <v>7000</v>
      </c>
      <c r="H110" s="36"/>
      <c r="I110" s="31">
        <f t="shared" si="26"/>
        <v>99.142857142857139</v>
      </c>
      <c r="J110" s="29"/>
      <c r="K110" s="29"/>
      <c r="L110" s="30"/>
      <c r="M110" s="33">
        <v>34</v>
      </c>
      <c r="N110" s="34">
        <f t="shared" si="25"/>
        <v>0.48991354466858789</v>
      </c>
    </row>
    <row r="111" spans="1:14" ht="24.75" customHeight="1" x14ac:dyDescent="0.25">
      <c r="A111" s="29" t="s">
        <v>213</v>
      </c>
      <c r="B111" s="47" t="s">
        <v>191</v>
      </c>
      <c r="C111" s="31">
        <v>10.08</v>
      </c>
      <c r="D111" s="31">
        <v>5.5</v>
      </c>
      <c r="E111" s="31">
        <f t="shared" si="24"/>
        <v>183.27272727272728</v>
      </c>
      <c r="F111" s="45">
        <v>11485</v>
      </c>
      <c r="G111" s="36">
        <v>7000</v>
      </c>
      <c r="H111" s="36">
        <v>3500</v>
      </c>
      <c r="I111" s="31">
        <f>F111/H111*100</f>
        <v>328.14285714285717</v>
      </c>
      <c r="J111" s="29" t="s">
        <v>12</v>
      </c>
      <c r="K111" s="29"/>
      <c r="L111" s="30"/>
      <c r="M111" s="33">
        <v>63</v>
      </c>
      <c r="N111" s="34">
        <f t="shared" si="25"/>
        <v>0.54854157596865472</v>
      </c>
    </row>
    <row r="112" spans="1:14" ht="24.75" customHeight="1" x14ac:dyDescent="0.25">
      <c r="A112" s="29" t="s">
        <v>214</v>
      </c>
      <c r="B112" s="37" t="s">
        <v>229</v>
      </c>
      <c r="C112" s="31">
        <v>10.23</v>
      </c>
      <c r="D112" s="31">
        <v>5.5</v>
      </c>
      <c r="E112" s="31">
        <f t="shared" si="24"/>
        <v>186</v>
      </c>
      <c r="F112" s="45">
        <v>9162</v>
      </c>
      <c r="G112" s="36">
        <v>7000</v>
      </c>
      <c r="H112" s="36">
        <v>3500</v>
      </c>
      <c r="I112" s="31">
        <f>F112/H112*100</f>
        <v>261.7714285714286</v>
      </c>
      <c r="J112" s="29" t="s">
        <v>12</v>
      </c>
      <c r="K112" s="29"/>
      <c r="L112" s="30"/>
      <c r="M112" s="33">
        <v>37</v>
      </c>
      <c r="N112" s="34">
        <f t="shared" si="25"/>
        <v>0.4038419559048243</v>
      </c>
    </row>
    <row r="113" spans="1:14" ht="24.75" customHeight="1" x14ac:dyDescent="0.25">
      <c r="A113" s="29" t="s">
        <v>215</v>
      </c>
      <c r="B113" s="37" t="s">
        <v>230</v>
      </c>
      <c r="C113" s="31">
        <v>56.79</v>
      </c>
      <c r="D113" s="31">
        <v>5.5</v>
      </c>
      <c r="E113" s="31">
        <f t="shared" si="24"/>
        <v>1032.5454545454545</v>
      </c>
      <c r="F113" s="45">
        <v>11760</v>
      </c>
      <c r="G113" s="36">
        <v>7000</v>
      </c>
      <c r="H113" s="36">
        <v>3500</v>
      </c>
      <c r="I113" s="31">
        <f>F113/H113*100</f>
        <v>336</v>
      </c>
      <c r="J113" s="29" t="s">
        <v>12</v>
      </c>
      <c r="K113" s="29"/>
      <c r="L113" s="30"/>
      <c r="M113" s="33">
        <v>1497</v>
      </c>
      <c r="N113" s="34">
        <f t="shared" si="25"/>
        <v>12.729591836734693</v>
      </c>
    </row>
    <row r="114" spans="1:14" ht="24.75" customHeight="1" x14ac:dyDescent="0.25">
      <c r="A114" s="29" t="s">
        <v>216</v>
      </c>
      <c r="B114" s="37" t="s">
        <v>231</v>
      </c>
      <c r="C114" s="31">
        <v>7.9</v>
      </c>
      <c r="D114" s="31">
        <v>5.5</v>
      </c>
      <c r="E114" s="31">
        <f t="shared" si="24"/>
        <v>143.63636363636365</v>
      </c>
      <c r="F114" s="45">
        <v>5061</v>
      </c>
      <c r="G114" s="36">
        <v>7000</v>
      </c>
      <c r="H114" s="36">
        <v>3500</v>
      </c>
      <c r="I114" s="31">
        <f>F114/H114*100</f>
        <v>144.6</v>
      </c>
      <c r="J114" s="29" t="s">
        <v>12</v>
      </c>
      <c r="K114" s="29"/>
      <c r="L114" s="30"/>
      <c r="M114" s="33">
        <v>14</v>
      </c>
      <c r="N114" s="34">
        <f t="shared" si="25"/>
        <v>0.27662517289073307</v>
      </c>
    </row>
    <row r="115" spans="1:14" ht="24.75" customHeight="1" x14ac:dyDescent="0.25">
      <c r="A115" s="29" t="s">
        <v>217</v>
      </c>
      <c r="B115" s="37" t="s">
        <v>232</v>
      </c>
      <c r="C115" s="31">
        <v>9.31</v>
      </c>
      <c r="D115" s="31">
        <v>5.5</v>
      </c>
      <c r="E115" s="31">
        <f t="shared" si="24"/>
        <v>169.27272727272728</v>
      </c>
      <c r="F115" s="45">
        <v>5791</v>
      </c>
      <c r="G115" s="36">
        <v>7000</v>
      </c>
      <c r="H115" s="36">
        <v>3500</v>
      </c>
      <c r="I115" s="31">
        <f>F115/H115*100</f>
        <v>165.45714285714286</v>
      </c>
      <c r="J115" s="29" t="s">
        <v>12</v>
      </c>
      <c r="K115" s="29"/>
      <c r="L115" s="30"/>
      <c r="M115" s="33">
        <v>22</v>
      </c>
      <c r="N115" s="34">
        <f t="shared" si="25"/>
        <v>0.37989984458642723</v>
      </c>
    </row>
    <row r="116" spans="1:14" ht="24.75" customHeight="1" x14ac:dyDescent="0.25">
      <c r="A116" s="16" t="s">
        <v>233</v>
      </c>
      <c r="B116" s="20" t="s">
        <v>40</v>
      </c>
      <c r="C116" s="18"/>
      <c r="D116" s="18"/>
      <c r="E116" s="18"/>
      <c r="F116" s="19"/>
      <c r="G116" s="19"/>
      <c r="H116" s="19"/>
      <c r="I116" s="18"/>
      <c r="J116" s="16"/>
      <c r="K116" s="16"/>
      <c r="L116" s="20"/>
      <c r="M116" s="21"/>
      <c r="N116" s="22"/>
    </row>
    <row r="117" spans="1:14" ht="24.75" customHeight="1" x14ac:dyDescent="0.25">
      <c r="A117" s="38">
        <v>1</v>
      </c>
      <c r="B117" s="39" t="s">
        <v>9</v>
      </c>
      <c r="C117" s="40"/>
      <c r="D117" s="40"/>
      <c r="E117" s="40"/>
      <c r="F117" s="41"/>
      <c r="G117" s="41"/>
      <c r="H117" s="41"/>
      <c r="I117" s="40"/>
      <c r="J117" s="38"/>
      <c r="K117" s="38"/>
      <c r="L117" s="42"/>
      <c r="M117" s="43"/>
      <c r="N117" s="44"/>
    </row>
    <row r="118" spans="1:14" ht="24.75" customHeight="1" x14ac:dyDescent="0.25">
      <c r="A118" s="29" t="s">
        <v>192</v>
      </c>
      <c r="B118" s="30" t="s">
        <v>39</v>
      </c>
      <c r="C118" s="31">
        <v>4.21</v>
      </c>
      <c r="D118" s="31">
        <v>30</v>
      </c>
      <c r="E118" s="31">
        <f>C118/D118*100</f>
        <v>14.033333333333333</v>
      </c>
      <c r="F118" s="32">
        <v>5461</v>
      </c>
      <c r="G118" s="32">
        <v>8000</v>
      </c>
      <c r="H118" s="32"/>
      <c r="I118" s="31">
        <f>F118/G118*100</f>
        <v>68.262500000000003</v>
      </c>
      <c r="J118" s="29"/>
      <c r="K118" s="29"/>
      <c r="L118" s="30"/>
      <c r="M118" s="33">
        <v>11</v>
      </c>
      <c r="N118" s="34">
        <f>M118/F118*100</f>
        <v>0.20142830983336385</v>
      </c>
    </row>
    <row r="119" spans="1:14" ht="24.75" customHeight="1" x14ac:dyDescent="0.25">
      <c r="A119" s="29" t="s">
        <v>193</v>
      </c>
      <c r="B119" s="30" t="s">
        <v>41</v>
      </c>
      <c r="C119" s="31">
        <v>9.52</v>
      </c>
      <c r="D119" s="31">
        <v>30</v>
      </c>
      <c r="E119" s="31">
        <f t="shared" ref="E119:E125" si="27">C119/D119*100</f>
        <v>31.733333333333331</v>
      </c>
      <c r="F119" s="32">
        <v>11294</v>
      </c>
      <c r="G119" s="32">
        <v>8000</v>
      </c>
      <c r="H119" s="32"/>
      <c r="I119" s="31">
        <f t="shared" ref="I119:I125" si="28">F119/G119*100</f>
        <v>141.17500000000001</v>
      </c>
      <c r="J119" s="29"/>
      <c r="K119" s="29"/>
      <c r="L119" s="30"/>
      <c r="M119" s="33">
        <v>27</v>
      </c>
      <c r="N119" s="34">
        <f t="shared" ref="N119:N125" si="29">M119/F119*100</f>
        <v>0.23906499026031522</v>
      </c>
    </row>
    <row r="120" spans="1:14" ht="24.75" customHeight="1" x14ac:dyDescent="0.25">
      <c r="A120" s="29" t="s">
        <v>194</v>
      </c>
      <c r="B120" s="30" t="s">
        <v>42</v>
      </c>
      <c r="C120" s="31">
        <v>49.17</v>
      </c>
      <c r="D120" s="31">
        <v>50</v>
      </c>
      <c r="E120" s="31">
        <f t="shared" si="27"/>
        <v>98.34</v>
      </c>
      <c r="F120" s="32">
        <v>4538</v>
      </c>
      <c r="G120" s="32">
        <v>5000</v>
      </c>
      <c r="H120" s="32"/>
      <c r="I120" s="31">
        <f t="shared" si="28"/>
        <v>90.759999999999991</v>
      </c>
      <c r="J120" s="29" t="s">
        <v>12</v>
      </c>
      <c r="K120" s="29"/>
      <c r="L120" s="30"/>
      <c r="M120" s="33">
        <v>24</v>
      </c>
      <c r="N120" s="34">
        <f t="shared" si="29"/>
        <v>0.52886734244160416</v>
      </c>
    </row>
    <row r="121" spans="1:14" ht="24.75" customHeight="1" x14ac:dyDescent="0.25">
      <c r="A121" s="29" t="s">
        <v>195</v>
      </c>
      <c r="B121" s="30" t="s">
        <v>43</v>
      </c>
      <c r="C121" s="31">
        <v>26.08</v>
      </c>
      <c r="D121" s="31">
        <v>30</v>
      </c>
      <c r="E121" s="31">
        <f t="shared" si="27"/>
        <v>86.933333333333323</v>
      </c>
      <c r="F121" s="32">
        <v>9372</v>
      </c>
      <c r="G121" s="32">
        <v>8000</v>
      </c>
      <c r="H121" s="32"/>
      <c r="I121" s="31">
        <f t="shared" si="28"/>
        <v>117.15</v>
      </c>
      <c r="J121" s="29"/>
      <c r="K121" s="29"/>
      <c r="L121" s="30"/>
      <c r="M121" s="33">
        <v>44</v>
      </c>
      <c r="N121" s="34">
        <f t="shared" si="29"/>
        <v>0.46948356807511737</v>
      </c>
    </row>
    <row r="122" spans="1:14" ht="24.75" customHeight="1" x14ac:dyDescent="0.25">
      <c r="A122" s="29" t="s">
        <v>196</v>
      </c>
      <c r="B122" s="30" t="s">
        <v>44</v>
      </c>
      <c r="C122" s="31">
        <v>29.76</v>
      </c>
      <c r="D122" s="31">
        <v>30</v>
      </c>
      <c r="E122" s="31">
        <f t="shared" si="27"/>
        <v>99.200000000000017</v>
      </c>
      <c r="F122" s="32">
        <v>11675</v>
      </c>
      <c r="G122" s="32">
        <v>8000</v>
      </c>
      <c r="H122" s="32"/>
      <c r="I122" s="31">
        <f t="shared" si="28"/>
        <v>145.9375</v>
      </c>
      <c r="J122" s="29"/>
      <c r="K122" s="29"/>
      <c r="L122" s="30"/>
      <c r="M122" s="33">
        <v>32</v>
      </c>
      <c r="N122" s="34">
        <f t="shared" si="29"/>
        <v>0.27408993576017132</v>
      </c>
    </row>
    <row r="123" spans="1:14" ht="24.75" customHeight="1" x14ac:dyDescent="0.25">
      <c r="A123" s="29" t="s">
        <v>198</v>
      </c>
      <c r="B123" s="30" t="s">
        <v>45</v>
      </c>
      <c r="C123" s="31">
        <v>18.77</v>
      </c>
      <c r="D123" s="31">
        <v>30</v>
      </c>
      <c r="E123" s="31">
        <f t="shared" si="27"/>
        <v>62.56666666666667</v>
      </c>
      <c r="F123" s="32">
        <v>13418</v>
      </c>
      <c r="G123" s="32">
        <v>8000</v>
      </c>
      <c r="H123" s="32"/>
      <c r="I123" s="31">
        <f t="shared" si="28"/>
        <v>167.72499999999999</v>
      </c>
      <c r="J123" s="29"/>
      <c r="K123" s="29"/>
      <c r="L123" s="30"/>
      <c r="M123" s="33">
        <v>49</v>
      </c>
      <c r="N123" s="34">
        <f t="shared" si="29"/>
        <v>0.36518110001490534</v>
      </c>
    </row>
    <row r="124" spans="1:14" ht="24.75" customHeight="1" x14ac:dyDescent="0.25">
      <c r="A124" s="29" t="s">
        <v>199</v>
      </c>
      <c r="B124" s="37" t="s">
        <v>46</v>
      </c>
      <c r="C124" s="31">
        <v>11.38</v>
      </c>
      <c r="D124" s="31">
        <v>30</v>
      </c>
      <c r="E124" s="31">
        <f t="shared" si="27"/>
        <v>37.933333333333337</v>
      </c>
      <c r="F124" s="32">
        <v>10561</v>
      </c>
      <c r="G124" s="32">
        <v>8000</v>
      </c>
      <c r="H124" s="32"/>
      <c r="I124" s="31">
        <f t="shared" si="28"/>
        <v>132.01249999999999</v>
      </c>
      <c r="J124" s="29"/>
      <c r="K124" s="29"/>
      <c r="L124" s="30"/>
      <c r="M124" s="33">
        <v>43</v>
      </c>
      <c r="N124" s="34">
        <f t="shared" si="29"/>
        <v>0.40715841302906919</v>
      </c>
    </row>
    <row r="125" spans="1:14" ht="24.75" customHeight="1" x14ac:dyDescent="0.25">
      <c r="A125" s="29" t="s">
        <v>200</v>
      </c>
      <c r="B125" s="37" t="s">
        <v>47</v>
      </c>
      <c r="C125" s="31">
        <v>17.329999999999998</v>
      </c>
      <c r="D125" s="31">
        <v>30</v>
      </c>
      <c r="E125" s="31">
        <f t="shared" si="27"/>
        <v>57.766666666666666</v>
      </c>
      <c r="F125" s="32">
        <v>2262</v>
      </c>
      <c r="G125" s="32">
        <v>8000</v>
      </c>
      <c r="H125" s="32"/>
      <c r="I125" s="31">
        <f t="shared" si="28"/>
        <v>28.274999999999999</v>
      </c>
      <c r="J125" s="29"/>
      <c r="K125" s="29"/>
      <c r="L125" s="30"/>
      <c r="M125" s="33">
        <v>14</v>
      </c>
      <c r="N125" s="34">
        <f t="shared" si="29"/>
        <v>0.61892130857648098</v>
      </c>
    </row>
    <row r="126" spans="1:14" ht="24.75" customHeight="1" x14ac:dyDescent="0.25">
      <c r="A126" s="38">
        <v>2</v>
      </c>
      <c r="B126" s="39" t="s">
        <v>122</v>
      </c>
      <c r="C126" s="40"/>
      <c r="D126" s="40"/>
      <c r="E126" s="40"/>
      <c r="F126" s="41"/>
      <c r="G126" s="41"/>
      <c r="H126" s="41"/>
      <c r="I126" s="40"/>
      <c r="J126" s="38"/>
      <c r="K126" s="38"/>
      <c r="L126" s="42"/>
      <c r="M126" s="43"/>
      <c r="N126" s="44"/>
    </row>
    <row r="127" spans="1:14" ht="24.75" customHeight="1" x14ac:dyDescent="0.25">
      <c r="A127" s="29" t="s">
        <v>205</v>
      </c>
      <c r="B127" s="47" t="s">
        <v>172</v>
      </c>
      <c r="C127" s="31">
        <v>7.54</v>
      </c>
      <c r="D127" s="31">
        <v>5.5</v>
      </c>
      <c r="E127" s="31">
        <f>C127/D127*100</f>
        <v>137.09090909090909</v>
      </c>
      <c r="F127" s="32">
        <v>8669</v>
      </c>
      <c r="G127" s="32">
        <v>5000</v>
      </c>
      <c r="H127" s="32"/>
      <c r="I127" s="31">
        <f>F127/G127*100</f>
        <v>173.38</v>
      </c>
      <c r="J127" s="29"/>
      <c r="K127" s="29"/>
      <c r="L127" s="30"/>
      <c r="M127" s="48">
        <v>36</v>
      </c>
      <c r="N127" s="34">
        <f>M127/F127*100</f>
        <v>0.4152728111662245</v>
      </c>
    </row>
    <row r="128" spans="1:14" ht="24.75" customHeight="1" x14ac:dyDescent="0.25">
      <c r="A128" s="29" t="s">
        <v>206</v>
      </c>
      <c r="B128" s="47" t="s">
        <v>173</v>
      </c>
      <c r="C128" s="31">
        <v>16.809999999999999</v>
      </c>
      <c r="D128" s="31">
        <v>5.5</v>
      </c>
      <c r="E128" s="31">
        <f t="shared" ref="E128:E137" si="30">C128/D128*100</f>
        <v>305.63636363636363</v>
      </c>
      <c r="F128" s="32">
        <v>8819</v>
      </c>
      <c r="G128" s="32">
        <v>5000</v>
      </c>
      <c r="H128" s="32">
        <v>2500</v>
      </c>
      <c r="I128" s="31">
        <f>F128/H128*100</f>
        <v>352.76</v>
      </c>
      <c r="J128" s="29" t="s">
        <v>12</v>
      </c>
      <c r="K128" s="29"/>
      <c r="L128" s="30"/>
      <c r="M128" s="49">
        <v>43</v>
      </c>
      <c r="N128" s="34">
        <f t="shared" ref="N128:N137" si="31">M128/F128*100</f>
        <v>0.48758362626148088</v>
      </c>
    </row>
    <row r="129" spans="1:14" ht="24.75" customHeight="1" x14ac:dyDescent="0.25">
      <c r="A129" s="29" t="s">
        <v>207</v>
      </c>
      <c r="B129" s="47" t="s">
        <v>174</v>
      </c>
      <c r="C129" s="31">
        <v>27.61</v>
      </c>
      <c r="D129" s="31">
        <v>5.5</v>
      </c>
      <c r="E129" s="31">
        <f t="shared" si="30"/>
        <v>501.99999999999994</v>
      </c>
      <c r="F129" s="32">
        <v>10601</v>
      </c>
      <c r="G129" s="32">
        <v>5000</v>
      </c>
      <c r="H129" s="32"/>
      <c r="I129" s="31">
        <f t="shared" ref="I129:I137" si="32">F129/G129*100</f>
        <v>212.02</v>
      </c>
      <c r="J129" s="29"/>
      <c r="K129" s="29"/>
      <c r="L129" s="30"/>
      <c r="M129" s="49">
        <v>22</v>
      </c>
      <c r="N129" s="34">
        <f t="shared" si="31"/>
        <v>0.20752759173662863</v>
      </c>
    </row>
    <row r="130" spans="1:14" ht="24.75" customHeight="1" x14ac:dyDescent="0.25">
      <c r="A130" s="29" t="s">
        <v>208</v>
      </c>
      <c r="B130" s="47" t="s">
        <v>175</v>
      </c>
      <c r="C130" s="31">
        <v>33.799999999999997</v>
      </c>
      <c r="D130" s="31">
        <v>5.5</v>
      </c>
      <c r="E130" s="31">
        <f t="shared" si="30"/>
        <v>614.5454545454545</v>
      </c>
      <c r="F130" s="32">
        <v>12830</v>
      </c>
      <c r="G130" s="32">
        <v>5000</v>
      </c>
      <c r="H130" s="32">
        <v>2500</v>
      </c>
      <c r="I130" s="31">
        <f>F130/H130*100</f>
        <v>513.19999999999993</v>
      </c>
      <c r="J130" s="29" t="s">
        <v>12</v>
      </c>
      <c r="K130" s="29"/>
      <c r="L130" s="30"/>
      <c r="M130" s="49">
        <v>327</v>
      </c>
      <c r="N130" s="34">
        <f t="shared" si="31"/>
        <v>2.5487139516757602</v>
      </c>
    </row>
    <row r="131" spans="1:14" ht="24.75" customHeight="1" x14ac:dyDescent="0.25">
      <c r="A131" s="29" t="s">
        <v>209</v>
      </c>
      <c r="B131" s="47" t="s">
        <v>176</v>
      </c>
      <c r="C131" s="31">
        <v>9.19</v>
      </c>
      <c r="D131" s="31">
        <v>5.5</v>
      </c>
      <c r="E131" s="31">
        <f t="shared" si="30"/>
        <v>167.09090909090909</v>
      </c>
      <c r="F131" s="32">
        <v>6823</v>
      </c>
      <c r="G131" s="32">
        <v>5000</v>
      </c>
      <c r="H131" s="32"/>
      <c r="I131" s="31">
        <f t="shared" si="32"/>
        <v>136.46</v>
      </c>
      <c r="J131" s="29"/>
      <c r="K131" s="29"/>
      <c r="L131" s="30"/>
      <c r="M131" s="49">
        <v>28</v>
      </c>
      <c r="N131" s="34">
        <f t="shared" si="31"/>
        <v>0.41037666715521032</v>
      </c>
    </row>
    <row r="132" spans="1:14" ht="24.75" customHeight="1" x14ac:dyDescent="0.25">
      <c r="A132" s="29" t="s">
        <v>210</v>
      </c>
      <c r="B132" s="47" t="s">
        <v>177</v>
      </c>
      <c r="C132" s="31">
        <v>13.39</v>
      </c>
      <c r="D132" s="31">
        <v>5.5</v>
      </c>
      <c r="E132" s="31">
        <f t="shared" si="30"/>
        <v>243.45454545454547</v>
      </c>
      <c r="F132" s="32">
        <v>8149</v>
      </c>
      <c r="G132" s="32">
        <v>5000</v>
      </c>
      <c r="H132" s="32"/>
      <c r="I132" s="31">
        <f t="shared" si="32"/>
        <v>162.97999999999999</v>
      </c>
      <c r="J132" s="29"/>
      <c r="K132" s="29"/>
      <c r="L132" s="30"/>
      <c r="M132" s="49">
        <v>21</v>
      </c>
      <c r="N132" s="34">
        <f t="shared" si="31"/>
        <v>0.25770033132899745</v>
      </c>
    </row>
    <row r="133" spans="1:14" ht="24.75" customHeight="1" x14ac:dyDescent="0.25">
      <c r="A133" s="29" t="s">
        <v>211</v>
      </c>
      <c r="B133" s="47" t="s">
        <v>178</v>
      </c>
      <c r="C133" s="31">
        <v>5.96</v>
      </c>
      <c r="D133" s="31">
        <v>5.5</v>
      </c>
      <c r="E133" s="31">
        <f t="shared" si="30"/>
        <v>108.36363636363637</v>
      </c>
      <c r="F133" s="32">
        <v>9538</v>
      </c>
      <c r="G133" s="32">
        <v>5000</v>
      </c>
      <c r="H133" s="32"/>
      <c r="I133" s="31">
        <f t="shared" si="32"/>
        <v>190.76</v>
      </c>
      <c r="J133" s="29"/>
      <c r="K133" s="29"/>
      <c r="L133" s="30"/>
      <c r="M133" s="49">
        <v>32</v>
      </c>
      <c r="N133" s="34">
        <f t="shared" si="31"/>
        <v>0.33550010484378279</v>
      </c>
    </row>
    <row r="134" spans="1:14" ht="24.75" customHeight="1" x14ac:dyDescent="0.25">
      <c r="A134" s="29" t="s">
        <v>212</v>
      </c>
      <c r="B134" s="47" t="s">
        <v>179</v>
      </c>
      <c r="C134" s="31">
        <v>5.47</v>
      </c>
      <c r="D134" s="31">
        <v>5.5</v>
      </c>
      <c r="E134" s="31">
        <f t="shared" si="30"/>
        <v>99.454545454545453</v>
      </c>
      <c r="F134" s="32">
        <v>16982</v>
      </c>
      <c r="G134" s="32">
        <v>5000</v>
      </c>
      <c r="H134" s="32"/>
      <c r="I134" s="31">
        <f t="shared" si="32"/>
        <v>339.64</v>
      </c>
      <c r="J134" s="29"/>
      <c r="K134" s="29"/>
      <c r="L134" s="30"/>
      <c r="M134" s="48">
        <v>72</v>
      </c>
      <c r="N134" s="34">
        <f t="shared" si="31"/>
        <v>0.42397832999646679</v>
      </c>
    </row>
    <row r="135" spans="1:14" ht="24.75" customHeight="1" x14ac:dyDescent="0.25">
      <c r="A135" s="29" t="s">
        <v>213</v>
      </c>
      <c r="B135" s="47" t="s">
        <v>180</v>
      </c>
      <c r="C135" s="31">
        <v>14.71</v>
      </c>
      <c r="D135" s="31">
        <v>5.5</v>
      </c>
      <c r="E135" s="31">
        <f t="shared" si="30"/>
        <v>267.4545454545455</v>
      </c>
      <c r="F135" s="32">
        <v>6175</v>
      </c>
      <c r="G135" s="32">
        <v>5000</v>
      </c>
      <c r="H135" s="32"/>
      <c r="I135" s="31">
        <f t="shared" si="32"/>
        <v>123.50000000000001</v>
      </c>
      <c r="J135" s="29"/>
      <c r="K135" s="29"/>
      <c r="L135" s="30"/>
      <c r="M135" s="49">
        <v>15</v>
      </c>
      <c r="N135" s="34">
        <f t="shared" si="31"/>
        <v>0.24291497975708504</v>
      </c>
    </row>
    <row r="136" spans="1:14" ht="24.75" customHeight="1" x14ac:dyDescent="0.25">
      <c r="A136" s="29" t="s">
        <v>214</v>
      </c>
      <c r="B136" s="47" t="s">
        <v>181</v>
      </c>
      <c r="C136" s="31">
        <v>3.84</v>
      </c>
      <c r="D136" s="31">
        <v>5.5</v>
      </c>
      <c r="E136" s="31">
        <f t="shared" si="30"/>
        <v>69.818181818181813</v>
      </c>
      <c r="F136" s="32">
        <v>3810</v>
      </c>
      <c r="G136" s="32">
        <v>5000</v>
      </c>
      <c r="H136" s="32"/>
      <c r="I136" s="31">
        <f t="shared" si="32"/>
        <v>76.2</v>
      </c>
      <c r="J136" s="29"/>
      <c r="K136" s="29"/>
      <c r="L136" s="30"/>
      <c r="M136" s="49">
        <v>6</v>
      </c>
      <c r="N136" s="34">
        <f t="shared" si="31"/>
        <v>0.15748031496062992</v>
      </c>
    </row>
    <row r="137" spans="1:14" ht="24" customHeight="1" x14ac:dyDescent="0.25">
      <c r="A137" s="29" t="s">
        <v>215</v>
      </c>
      <c r="B137" s="47" t="s">
        <v>182</v>
      </c>
      <c r="C137" s="31">
        <v>15.01</v>
      </c>
      <c r="D137" s="31">
        <v>5.5</v>
      </c>
      <c r="E137" s="31">
        <f t="shared" si="30"/>
        <v>272.90909090909088</v>
      </c>
      <c r="F137" s="32">
        <v>6923</v>
      </c>
      <c r="G137" s="32">
        <v>5000</v>
      </c>
      <c r="H137" s="32"/>
      <c r="I137" s="31">
        <f t="shared" si="32"/>
        <v>138.46</v>
      </c>
      <c r="J137" s="29"/>
      <c r="K137" s="29"/>
      <c r="L137" s="30"/>
      <c r="M137" s="49">
        <v>29</v>
      </c>
      <c r="N137" s="34">
        <f t="shared" si="31"/>
        <v>0.41889354326159184</v>
      </c>
    </row>
    <row r="138" spans="1:14" ht="24" customHeight="1" x14ac:dyDescent="0.25">
      <c r="A138" s="16" t="s">
        <v>234</v>
      </c>
      <c r="B138" s="20" t="s">
        <v>55</v>
      </c>
      <c r="C138" s="18"/>
      <c r="D138" s="18"/>
      <c r="E138" s="18"/>
      <c r="F138" s="19"/>
      <c r="G138" s="19"/>
      <c r="H138" s="19"/>
      <c r="I138" s="18"/>
      <c r="J138" s="16"/>
      <c r="K138" s="16"/>
      <c r="L138" s="20"/>
      <c r="M138" s="21"/>
      <c r="N138" s="22"/>
    </row>
    <row r="139" spans="1:14" ht="24" customHeight="1" x14ac:dyDescent="0.25">
      <c r="A139" s="16">
        <v>1</v>
      </c>
      <c r="B139" s="50" t="s">
        <v>9</v>
      </c>
      <c r="C139" s="18"/>
      <c r="D139" s="18"/>
      <c r="E139" s="18"/>
      <c r="F139" s="19"/>
      <c r="G139" s="19"/>
      <c r="H139" s="19"/>
      <c r="I139" s="18"/>
      <c r="J139" s="16"/>
      <c r="K139" s="16"/>
      <c r="L139" s="20"/>
      <c r="M139" s="21"/>
      <c r="N139" s="22"/>
    </row>
    <row r="140" spans="1:14" ht="24.75" customHeight="1" x14ac:dyDescent="0.25">
      <c r="A140" s="29" t="s">
        <v>192</v>
      </c>
      <c r="B140" s="37" t="s">
        <v>54</v>
      </c>
      <c r="C140" s="31">
        <v>64</v>
      </c>
      <c r="D140" s="31">
        <v>50</v>
      </c>
      <c r="E140" s="31">
        <f>C140/D140*100</f>
        <v>128</v>
      </c>
      <c r="F140" s="32">
        <v>4267</v>
      </c>
      <c r="G140" s="32">
        <v>5000</v>
      </c>
      <c r="H140" s="32">
        <f t="shared" ref="H140:H145" si="33">0.25*G140</f>
        <v>1250</v>
      </c>
      <c r="I140" s="31">
        <f t="shared" ref="I140:I145" si="34">F140/H140*100</f>
        <v>341.36</v>
      </c>
      <c r="J140" s="29" t="s">
        <v>12</v>
      </c>
      <c r="K140" s="29"/>
      <c r="L140" s="30" t="s">
        <v>26</v>
      </c>
      <c r="M140" s="33">
        <v>3807</v>
      </c>
      <c r="N140" s="34">
        <f>M140/F140*100</f>
        <v>89.219592219357864</v>
      </c>
    </row>
    <row r="141" spans="1:14" ht="24.75" customHeight="1" x14ac:dyDescent="0.25">
      <c r="A141" s="29" t="s">
        <v>193</v>
      </c>
      <c r="B141" s="37" t="s">
        <v>56</v>
      </c>
      <c r="C141" s="31">
        <v>62.91</v>
      </c>
      <c r="D141" s="31">
        <v>50</v>
      </c>
      <c r="E141" s="31">
        <f t="shared" ref="E141:E147" si="35">C141/D141*100</f>
        <v>125.82</v>
      </c>
      <c r="F141" s="32">
        <v>3409</v>
      </c>
      <c r="G141" s="32">
        <v>5000</v>
      </c>
      <c r="H141" s="32">
        <f t="shared" si="33"/>
        <v>1250</v>
      </c>
      <c r="I141" s="31">
        <f t="shared" si="34"/>
        <v>272.71999999999997</v>
      </c>
      <c r="J141" s="29" t="s">
        <v>12</v>
      </c>
      <c r="K141" s="29"/>
      <c r="L141" s="30" t="s">
        <v>26</v>
      </c>
      <c r="M141" s="33">
        <v>2954</v>
      </c>
      <c r="N141" s="34">
        <f t="shared" ref="N141:N147" si="36">M141/F141*100</f>
        <v>86.652977412731005</v>
      </c>
    </row>
    <row r="142" spans="1:14" ht="24.75" customHeight="1" x14ac:dyDescent="0.25">
      <c r="A142" s="29" t="s">
        <v>194</v>
      </c>
      <c r="B142" s="37" t="s">
        <v>57</v>
      </c>
      <c r="C142" s="31">
        <v>75</v>
      </c>
      <c r="D142" s="31">
        <v>50</v>
      </c>
      <c r="E142" s="31">
        <f t="shared" si="35"/>
        <v>150</v>
      </c>
      <c r="F142" s="32">
        <v>5605</v>
      </c>
      <c r="G142" s="32">
        <v>5000</v>
      </c>
      <c r="H142" s="32">
        <f t="shared" si="33"/>
        <v>1250</v>
      </c>
      <c r="I142" s="31">
        <f t="shared" si="34"/>
        <v>448.4</v>
      </c>
      <c r="J142" s="29" t="s">
        <v>12</v>
      </c>
      <c r="K142" s="29"/>
      <c r="L142" s="30" t="s">
        <v>26</v>
      </c>
      <c r="M142" s="33">
        <v>4546</v>
      </c>
      <c r="N142" s="34">
        <f t="shared" si="36"/>
        <v>81.106155218554861</v>
      </c>
    </row>
    <row r="143" spans="1:14" ht="24.75" customHeight="1" x14ac:dyDescent="0.25">
      <c r="A143" s="29" t="s">
        <v>195</v>
      </c>
      <c r="B143" s="37" t="s">
        <v>58</v>
      </c>
      <c r="C143" s="31">
        <v>50.09</v>
      </c>
      <c r="D143" s="31">
        <v>50</v>
      </c>
      <c r="E143" s="31">
        <f t="shared" si="35"/>
        <v>100.18</v>
      </c>
      <c r="F143" s="32">
        <v>3079</v>
      </c>
      <c r="G143" s="32">
        <v>5000</v>
      </c>
      <c r="H143" s="32">
        <f t="shared" si="33"/>
        <v>1250</v>
      </c>
      <c r="I143" s="31">
        <f t="shared" si="34"/>
        <v>246.32</v>
      </c>
      <c r="J143" s="29" t="s">
        <v>12</v>
      </c>
      <c r="K143" s="29"/>
      <c r="L143" s="30" t="s">
        <v>26</v>
      </c>
      <c r="M143" s="33">
        <v>2761</v>
      </c>
      <c r="N143" s="34">
        <f t="shared" si="36"/>
        <v>89.671971419291978</v>
      </c>
    </row>
    <row r="144" spans="1:14" ht="24.75" customHeight="1" x14ac:dyDescent="0.25">
      <c r="A144" s="29" t="s">
        <v>196</v>
      </c>
      <c r="B144" s="37" t="s">
        <v>59</v>
      </c>
      <c r="C144" s="31">
        <v>43.13</v>
      </c>
      <c r="D144" s="31">
        <v>50</v>
      </c>
      <c r="E144" s="31">
        <f t="shared" si="35"/>
        <v>86.26</v>
      </c>
      <c r="F144" s="32">
        <v>5707</v>
      </c>
      <c r="G144" s="32">
        <v>5000</v>
      </c>
      <c r="H144" s="32">
        <f t="shared" si="33"/>
        <v>1250</v>
      </c>
      <c r="I144" s="31">
        <f t="shared" si="34"/>
        <v>456.56</v>
      </c>
      <c r="J144" s="29" t="s">
        <v>12</v>
      </c>
      <c r="K144" s="29"/>
      <c r="L144" s="30" t="s">
        <v>26</v>
      </c>
      <c r="M144" s="33">
        <v>4974</v>
      </c>
      <c r="N144" s="34">
        <f t="shared" si="36"/>
        <v>87.156124058174171</v>
      </c>
    </row>
    <row r="145" spans="1:14" ht="24.75" customHeight="1" x14ac:dyDescent="0.25">
      <c r="A145" s="29" t="s">
        <v>198</v>
      </c>
      <c r="B145" s="37" t="s">
        <v>60</v>
      </c>
      <c r="C145" s="31">
        <v>130.75</v>
      </c>
      <c r="D145" s="31">
        <v>50</v>
      </c>
      <c r="E145" s="31">
        <f t="shared" si="35"/>
        <v>261.5</v>
      </c>
      <c r="F145" s="32">
        <v>4713</v>
      </c>
      <c r="G145" s="32">
        <v>5000</v>
      </c>
      <c r="H145" s="32">
        <f t="shared" si="33"/>
        <v>1250</v>
      </c>
      <c r="I145" s="31">
        <f t="shared" si="34"/>
        <v>377.04</v>
      </c>
      <c r="J145" s="29" t="s">
        <v>12</v>
      </c>
      <c r="K145" s="29"/>
      <c r="L145" s="30" t="s">
        <v>26</v>
      </c>
      <c r="M145" s="33">
        <v>4194</v>
      </c>
      <c r="N145" s="34">
        <f t="shared" si="36"/>
        <v>88.98790579248886</v>
      </c>
    </row>
    <row r="146" spans="1:14" ht="24.75" customHeight="1" x14ac:dyDescent="0.25">
      <c r="A146" s="16">
        <v>2</v>
      </c>
      <c r="B146" s="17" t="s">
        <v>235</v>
      </c>
      <c r="C146" s="31"/>
      <c r="D146" s="31"/>
      <c r="E146" s="31"/>
      <c r="F146" s="32"/>
      <c r="G146" s="32"/>
      <c r="H146" s="32"/>
      <c r="I146" s="31"/>
      <c r="J146" s="29"/>
      <c r="K146" s="29"/>
      <c r="L146" s="30"/>
      <c r="M146" s="33"/>
      <c r="N146" s="34"/>
    </row>
    <row r="147" spans="1:14" ht="24.75" customHeight="1" x14ac:dyDescent="0.25">
      <c r="A147" s="29">
        <v>1</v>
      </c>
      <c r="B147" s="30" t="s">
        <v>114</v>
      </c>
      <c r="C147" s="31">
        <v>44.88</v>
      </c>
      <c r="D147" s="31">
        <v>14</v>
      </c>
      <c r="E147" s="31">
        <f t="shared" si="35"/>
        <v>320.57142857142861</v>
      </c>
      <c r="F147" s="32">
        <v>8428</v>
      </c>
      <c r="G147" s="32">
        <v>8000</v>
      </c>
      <c r="H147" s="32">
        <v>4000</v>
      </c>
      <c r="I147" s="31">
        <f>F147/H147*100</f>
        <v>210.70000000000002</v>
      </c>
      <c r="J147" s="29" t="s">
        <v>12</v>
      </c>
      <c r="K147" s="29"/>
      <c r="L147" s="30" t="s">
        <v>26</v>
      </c>
      <c r="M147" s="33">
        <v>6782</v>
      </c>
      <c r="N147" s="34">
        <f t="shared" si="36"/>
        <v>80.469862363550078</v>
      </c>
    </row>
    <row r="148" spans="1:14" ht="24.75" customHeight="1" x14ac:dyDescent="0.25">
      <c r="A148" s="16" t="s">
        <v>236</v>
      </c>
      <c r="B148" s="20" t="s">
        <v>62</v>
      </c>
      <c r="C148" s="18"/>
      <c r="D148" s="18"/>
      <c r="E148" s="18"/>
      <c r="F148" s="19"/>
      <c r="G148" s="19"/>
      <c r="H148" s="19"/>
      <c r="I148" s="18"/>
      <c r="J148" s="16"/>
      <c r="K148" s="16"/>
      <c r="L148" s="20"/>
      <c r="M148" s="21"/>
      <c r="N148" s="22"/>
    </row>
    <row r="149" spans="1:14" ht="24.75" customHeight="1" x14ac:dyDescent="0.25">
      <c r="A149" s="16">
        <v>1</v>
      </c>
      <c r="B149" s="17" t="s">
        <v>237</v>
      </c>
      <c r="C149" s="18"/>
      <c r="D149" s="18"/>
      <c r="E149" s="18"/>
      <c r="F149" s="19"/>
      <c r="G149" s="19"/>
      <c r="H149" s="19"/>
      <c r="I149" s="18"/>
      <c r="J149" s="16"/>
      <c r="K149" s="16"/>
      <c r="L149" s="20"/>
      <c r="M149" s="21"/>
      <c r="N149" s="22"/>
    </row>
    <row r="150" spans="1:14" ht="24.75" customHeight="1" x14ac:dyDescent="0.25">
      <c r="A150" s="29" t="s">
        <v>192</v>
      </c>
      <c r="B150" s="37" t="s">
        <v>61</v>
      </c>
      <c r="C150" s="31">
        <v>46.32</v>
      </c>
      <c r="D150" s="31">
        <v>50</v>
      </c>
      <c r="E150" s="31">
        <f>C150/D150*100</f>
        <v>92.64</v>
      </c>
      <c r="F150" s="32">
        <v>2847</v>
      </c>
      <c r="G150" s="32">
        <v>5000</v>
      </c>
      <c r="H150" s="32">
        <f>0.2*G150</f>
        <v>1000</v>
      </c>
      <c r="I150" s="31">
        <f>F150/H150*100</f>
        <v>284.7</v>
      </c>
      <c r="J150" s="29" t="s">
        <v>12</v>
      </c>
      <c r="K150" s="29"/>
      <c r="L150" s="30"/>
      <c r="M150" s="33">
        <v>2619</v>
      </c>
      <c r="N150" s="34">
        <f>M150/F150*100</f>
        <v>91.991570073761849</v>
      </c>
    </row>
    <row r="151" spans="1:14" ht="24.75" customHeight="1" x14ac:dyDescent="0.25">
      <c r="A151" s="29" t="s">
        <v>193</v>
      </c>
      <c r="B151" s="37" t="s">
        <v>63</v>
      </c>
      <c r="C151" s="31">
        <v>52.71</v>
      </c>
      <c r="D151" s="31">
        <v>50</v>
      </c>
      <c r="E151" s="31">
        <f t="shared" ref="E151:E161" si="37">C151/D151*100</f>
        <v>105.42</v>
      </c>
      <c r="F151" s="32">
        <v>1518</v>
      </c>
      <c r="G151" s="32">
        <v>5000</v>
      </c>
      <c r="H151" s="32">
        <f>0.25*G151</f>
        <v>1250</v>
      </c>
      <c r="I151" s="31">
        <f>F151/H151*100</f>
        <v>121.44</v>
      </c>
      <c r="J151" s="29" t="s">
        <v>12</v>
      </c>
      <c r="K151" s="29"/>
      <c r="L151" s="30"/>
      <c r="M151" s="33">
        <v>1314</v>
      </c>
      <c r="N151" s="34">
        <f t="shared" ref="N151:N159" si="38">M151/F151*100</f>
        <v>86.56126482213439</v>
      </c>
    </row>
    <row r="152" spans="1:14" ht="24.75" customHeight="1" x14ac:dyDescent="0.25">
      <c r="A152" s="29" t="s">
        <v>194</v>
      </c>
      <c r="B152" s="37" t="s">
        <v>64</v>
      </c>
      <c r="C152" s="31">
        <v>48.52</v>
      </c>
      <c r="D152" s="31">
        <v>50</v>
      </c>
      <c r="E152" s="31">
        <f t="shared" si="37"/>
        <v>97.04</v>
      </c>
      <c r="F152" s="32">
        <v>6641</v>
      </c>
      <c r="G152" s="32">
        <v>5000</v>
      </c>
      <c r="H152" s="32"/>
      <c r="I152" s="31">
        <f t="shared" ref="I152:I158" si="39">F152/G152*100</f>
        <v>132.82</v>
      </c>
      <c r="J152" s="29" t="s">
        <v>12</v>
      </c>
      <c r="K152" s="29"/>
      <c r="L152" s="30"/>
      <c r="M152" s="33">
        <v>1932</v>
      </c>
      <c r="N152" s="34">
        <f t="shared" si="38"/>
        <v>29.092004216232496</v>
      </c>
    </row>
    <row r="153" spans="1:14" ht="24.75" customHeight="1" x14ac:dyDescent="0.25">
      <c r="A153" s="29" t="s">
        <v>195</v>
      </c>
      <c r="B153" s="37" t="s">
        <v>65</v>
      </c>
      <c r="C153" s="31">
        <v>54.92</v>
      </c>
      <c r="D153" s="31">
        <v>50</v>
      </c>
      <c r="E153" s="31">
        <f t="shared" si="37"/>
        <v>109.84</v>
      </c>
      <c r="F153" s="32">
        <v>8939</v>
      </c>
      <c r="G153" s="32">
        <v>5000</v>
      </c>
      <c r="H153" s="32">
        <f>0.45*G153</f>
        <v>2250</v>
      </c>
      <c r="I153" s="31">
        <f>F153/H153*100</f>
        <v>397.28888888888889</v>
      </c>
      <c r="J153" s="29" t="s">
        <v>12</v>
      </c>
      <c r="K153" s="29"/>
      <c r="L153" s="30"/>
      <c r="M153" s="33">
        <v>3922</v>
      </c>
      <c r="N153" s="34">
        <f t="shared" si="38"/>
        <v>43.87515382033785</v>
      </c>
    </row>
    <row r="154" spans="1:14" ht="24.75" customHeight="1" x14ac:dyDescent="0.25">
      <c r="A154" s="29" t="s">
        <v>196</v>
      </c>
      <c r="B154" s="37" t="s">
        <v>66</v>
      </c>
      <c r="C154" s="31">
        <v>50.45</v>
      </c>
      <c r="D154" s="31">
        <v>50</v>
      </c>
      <c r="E154" s="31">
        <f t="shared" si="37"/>
        <v>100.9</v>
      </c>
      <c r="F154" s="32">
        <v>3048</v>
      </c>
      <c r="G154" s="32">
        <v>5000</v>
      </c>
      <c r="H154" s="32"/>
      <c r="I154" s="31">
        <f t="shared" si="39"/>
        <v>60.96</v>
      </c>
      <c r="J154" s="29" t="s">
        <v>12</v>
      </c>
      <c r="K154" s="29"/>
      <c r="L154" s="30"/>
      <c r="M154" s="33">
        <v>510</v>
      </c>
      <c r="N154" s="34">
        <f t="shared" si="38"/>
        <v>16.73228346456693</v>
      </c>
    </row>
    <row r="155" spans="1:14" ht="24.75" customHeight="1" x14ac:dyDescent="0.25">
      <c r="A155" s="29" t="s">
        <v>198</v>
      </c>
      <c r="B155" s="37" t="s">
        <v>67</v>
      </c>
      <c r="C155" s="31">
        <v>153.46</v>
      </c>
      <c r="D155" s="31">
        <v>50</v>
      </c>
      <c r="E155" s="31">
        <f t="shared" si="37"/>
        <v>306.92</v>
      </c>
      <c r="F155" s="32">
        <v>2852</v>
      </c>
      <c r="G155" s="32">
        <v>5000</v>
      </c>
      <c r="H155" s="32">
        <f>0.25*G155</f>
        <v>1250</v>
      </c>
      <c r="I155" s="31">
        <f>F155/H155*100</f>
        <v>228.16</v>
      </c>
      <c r="J155" s="29" t="s">
        <v>12</v>
      </c>
      <c r="K155" s="29"/>
      <c r="L155" s="30"/>
      <c r="M155" s="33">
        <v>2535</v>
      </c>
      <c r="N155" s="34">
        <f t="shared" si="38"/>
        <v>88.884992987377274</v>
      </c>
    </row>
    <row r="156" spans="1:14" ht="24.75" customHeight="1" x14ac:dyDescent="0.25">
      <c r="A156" s="29" t="s">
        <v>199</v>
      </c>
      <c r="B156" s="37" t="s">
        <v>68</v>
      </c>
      <c r="C156" s="31">
        <v>80.540000000000006</v>
      </c>
      <c r="D156" s="31">
        <v>50</v>
      </c>
      <c r="E156" s="31">
        <f t="shared" si="37"/>
        <v>161.08000000000001</v>
      </c>
      <c r="F156" s="32">
        <v>6779</v>
      </c>
      <c r="G156" s="32">
        <v>5000</v>
      </c>
      <c r="H156" s="32">
        <f>0.4*G156</f>
        <v>2000</v>
      </c>
      <c r="I156" s="31">
        <f>F156/H156*100</f>
        <v>338.95</v>
      </c>
      <c r="J156" s="29" t="s">
        <v>12</v>
      </c>
      <c r="K156" s="29"/>
      <c r="L156" s="30"/>
      <c r="M156" s="33">
        <v>3860</v>
      </c>
      <c r="N156" s="34">
        <f t="shared" si="38"/>
        <v>56.940551703791122</v>
      </c>
    </row>
    <row r="157" spans="1:14" ht="24.75" customHeight="1" x14ac:dyDescent="0.25">
      <c r="A157" s="29" t="s">
        <v>200</v>
      </c>
      <c r="B157" s="37" t="s">
        <v>69</v>
      </c>
      <c r="C157" s="31">
        <v>69.73</v>
      </c>
      <c r="D157" s="31">
        <v>50</v>
      </c>
      <c r="E157" s="31">
        <f t="shared" si="37"/>
        <v>139.46</v>
      </c>
      <c r="F157" s="32">
        <v>4785</v>
      </c>
      <c r="G157" s="32">
        <v>5000</v>
      </c>
      <c r="H157" s="32">
        <f>0.25*G157</f>
        <v>1250</v>
      </c>
      <c r="I157" s="31">
        <f>F157/H157*100</f>
        <v>382.8</v>
      </c>
      <c r="J157" s="29" t="s">
        <v>12</v>
      </c>
      <c r="K157" s="29"/>
      <c r="L157" s="30"/>
      <c r="M157" s="33">
        <v>4088</v>
      </c>
      <c r="N157" s="34">
        <f t="shared" si="38"/>
        <v>85.43364681295715</v>
      </c>
    </row>
    <row r="158" spans="1:14" ht="24.75" customHeight="1" x14ac:dyDescent="0.25">
      <c r="A158" s="29" t="s">
        <v>201</v>
      </c>
      <c r="B158" s="37" t="s">
        <v>70</v>
      </c>
      <c r="C158" s="31">
        <v>36.630000000000003</v>
      </c>
      <c r="D158" s="31">
        <v>50</v>
      </c>
      <c r="E158" s="31">
        <f t="shared" si="37"/>
        <v>73.260000000000005</v>
      </c>
      <c r="F158" s="32">
        <v>6985</v>
      </c>
      <c r="G158" s="32">
        <v>5000</v>
      </c>
      <c r="H158" s="32"/>
      <c r="I158" s="31">
        <f t="shared" si="39"/>
        <v>139.69999999999999</v>
      </c>
      <c r="J158" s="29" t="s">
        <v>12</v>
      </c>
      <c r="K158" s="29"/>
      <c r="L158" s="30"/>
      <c r="M158" s="33">
        <v>1771</v>
      </c>
      <c r="N158" s="34">
        <f t="shared" si="38"/>
        <v>25.354330708661415</v>
      </c>
    </row>
    <row r="159" spans="1:14" ht="24.75" customHeight="1" x14ac:dyDescent="0.25">
      <c r="A159" s="29" t="s">
        <v>202</v>
      </c>
      <c r="B159" s="37" t="s">
        <v>71</v>
      </c>
      <c r="C159" s="31">
        <v>51.5</v>
      </c>
      <c r="D159" s="31">
        <v>50</v>
      </c>
      <c r="E159" s="31">
        <f t="shared" si="37"/>
        <v>103</v>
      </c>
      <c r="F159" s="32">
        <v>3668</v>
      </c>
      <c r="G159" s="32">
        <v>5000</v>
      </c>
      <c r="H159" s="32">
        <f>0.35*G159</f>
        <v>1750</v>
      </c>
      <c r="I159" s="31">
        <f>F159/H159*100</f>
        <v>209.60000000000002</v>
      </c>
      <c r="J159" s="29" t="s">
        <v>12</v>
      </c>
      <c r="K159" s="29"/>
      <c r="L159" s="30"/>
      <c r="M159" s="33">
        <v>2392</v>
      </c>
      <c r="N159" s="34">
        <f t="shared" si="38"/>
        <v>65.212649945474382</v>
      </c>
    </row>
    <row r="160" spans="1:14" ht="24.75" customHeight="1" x14ac:dyDescent="0.25">
      <c r="A160" s="16">
        <v>2</v>
      </c>
      <c r="B160" s="17" t="s">
        <v>235</v>
      </c>
      <c r="C160" s="18"/>
      <c r="D160" s="18"/>
      <c r="E160" s="18"/>
      <c r="F160" s="19"/>
      <c r="G160" s="19"/>
      <c r="H160" s="19"/>
      <c r="I160" s="18"/>
      <c r="J160" s="16"/>
      <c r="K160" s="16"/>
      <c r="L160" s="20"/>
      <c r="M160" s="21"/>
      <c r="N160" s="22"/>
    </row>
    <row r="161" spans="1:14" ht="24.75" customHeight="1" x14ac:dyDescent="0.25">
      <c r="A161" s="29" t="s">
        <v>205</v>
      </c>
      <c r="B161" s="30" t="s">
        <v>115</v>
      </c>
      <c r="C161" s="31">
        <v>6.92</v>
      </c>
      <c r="D161" s="31">
        <v>14</v>
      </c>
      <c r="E161" s="31">
        <f t="shared" si="37"/>
        <v>49.428571428571431</v>
      </c>
      <c r="F161" s="32">
        <v>8948</v>
      </c>
      <c r="G161" s="32">
        <v>8000</v>
      </c>
      <c r="H161" s="32"/>
      <c r="I161" s="31">
        <f>F161/G161*100</f>
        <v>111.85000000000001</v>
      </c>
      <c r="J161" s="29"/>
      <c r="K161" s="29"/>
      <c r="L161" s="29"/>
      <c r="M161" s="33">
        <v>1482</v>
      </c>
      <c r="N161" s="34">
        <f>M161/F161*100</f>
        <v>16.562360303978544</v>
      </c>
    </row>
    <row r="162" spans="1:14" ht="24.75" customHeight="1" x14ac:dyDescent="0.25">
      <c r="A162" s="16" t="s">
        <v>238</v>
      </c>
      <c r="B162" s="20" t="s">
        <v>73</v>
      </c>
      <c r="C162" s="18"/>
      <c r="D162" s="18"/>
      <c r="E162" s="18"/>
      <c r="F162" s="19"/>
      <c r="G162" s="19"/>
      <c r="H162" s="19"/>
      <c r="I162" s="18"/>
      <c r="J162" s="16"/>
      <c r="K162" s="16"/>
      <c r="L162" s="20"/>
      <c r="M162" s="21"/>
      <c r="N162" s="22"/>
    </row>
    <row r="163" spans="1:14" ht="24.75" customHeight="1" x14ac:dyDescent="0.25">
      <c r="A163" s="16">
        <v>1</v>
      </c>
      <c r="B163" s="17" t="s">
        <v>9</v>
      </c>
      <c r="C163" s="18"/>
      <c r="D163" s="18"/>
      <c r="E163" s="18"/>
      <c r="F163" s="19"/>
      <c r="G163" s="19"/>
      <c r="H163" s="19"/>
      <c r="I163" s="18"/>
      <c r="J163" s="16"/>
      <c r="K163" s="16"/>
      <c r="L163" s="20"/>
      <c r="M163" s="21"/>
      <c r="N163" s="22"/>
    </row>
    <row r="164" spans="1:14" ht="24.75" customHeight="1" x14ac:dyDescent="0.25">
      <c r="A164" s="29" t="s">
        <v>192</v>
      </c>
      <c r="B164" s="37" t="s">
        <v>72</v>
      </c>
      <c r="C164" s="31">
        <v>42.96</v>
      </c>
      <c r="D164" s="31">
        <v>50</v>
      </c>
      <c r="E164" s="31">
        <f>C164/D164*100</f>
        <v>85.92</v>
      </c>
      <c r="F164" s="32">
        <v>2586</v>
      </c>
      <c r="G164" s="32">
        <v>5000</v>
      </c>
      <c r="H164" s="32"/>
      <c r="I164" s="31">
        <f>F164/G164*100</f>
        <v>51.72</v>
      </c>
      <c r="J164" s="29" t="s">
        <v>12</v>
      </c>
      <c r="K164" s="29"/>
      <c r="L164" s="30"/>
      <c r="M164" s="33">
        <v>356</v>
      </c>
      <c r="N164" s="34">
        <f>M164/F164*100</f>
        <v>13.766434648105182</v>
      </c>
    </row>
    <row r="165" spans="1:14" ht="24.75" customHeight="1" x14ac:dyDescent="0.25">
      <c r="A165" s="29" t="s">
        <v>193</v>
      </c>
      <c r="B165" s="37" t="s">
        <v>74</v>
      </c>
      <c r="C165" s="31">
        <v>30.46</v>
      </c>
      <c r="D165" s="31">
        <v>30</v>
      </c>
      <c r="E165" s="31">
        <f t="shared" ref="E165:E173" si="40">C165/D165*100</f>
        <v>101.53333333333335</v>
      </c>
      <c r="F165" s="32">
        <v>5780</v>
      </c>
      <c r="G165" s="32">
        <v>8000</v>
      </c>
      <c r="H165" s="32"/>
      <c r="I165" s="31">
        <f t="shared" ref="I165:I173" si="41">F165/G165*100</f>
        <v>72.25</v>
      </c>
      <c r="J165" s="29"/>
      <c r="K165" s="29"/>
      <c r="L165" s="30"/>
      <c r="M165" s="33">
        <v>333</v>
      </c>
      <c r="N165" s="34">
        <f t="shared" ref="N165:N173" si="42">M165/F165*100</f>
        <v>5.7612456747404845</v>
      </c>
    </row>
    <row r="166" spans="1:14" ht="24.75" customHeight="1" x14ac:dyDescent="0.25">
      <c r="A166" s="29" t="s">
        <v>194</v>
      </c>
      <c r="B166" s="37" t="s">
        <v>75</v>
      </c>
      <c r="C166" s="31">
        <v>21.17</v>
      </c>
      <c r="D166" s="31">
        <v>50</v>
      </c>
      <c r="E166" s="31">
        <f t="shared" si="40"/>
        <v>42.34</v>
      </c>
      <c r="F166" s="32">
        <v>3440</v>
      </c>
      <c r="G166" s="32">
        <v>5000</v>
      </c>
      <c r="H166" s="32">
        <f>0.5*G166</f>
        <v>2500</v>
      </c>
      <c r="I166" s="31">
        <f>F166/H166*100</f>
        <v>137.6</v>
      </c>
      <c r="J166" s="29" t="s">
        <v>12</v>
      </c>
      <c r="K166" s="29"/>
      <c r="L166" s="30"/>
      <c r="M166" s="33">
        <v>1098</v>
      </c>
      <c r="N166" s="34">
        <f t="shared" si="42"/>
        <v>31.918604651162791</v>
      </c>
    </row>
    <row r="167" spans="1:14" ht="24.75" customHeight="1" x14ac:dyDescent="0.25">
      <c r="A167" s="29" t="s">
        <v>195</v>
      </c>
      <c r="B167" s="37" t="s">
        <v>76</v>
      </c>
      <c r="C167" s="31">
        <v>58.99</v>
      </c>
      <c r="D167" s="31">
        <v>50</v>
      </c>
      <c r="E167" s="31">
        <f t="shared" si="40"/>
        <v>117.97999999999999</v>
      </c>
      <c r="F167" s="32">
        <v>5518</v>
      </c>
      <c r="G167" s="32">
        <v>5000</v>
      </c>
      <c r="H167" s="32">
        <f>0.3*G167</f>
        <v>1500</v>
      </c>
      <c r="I167" s="31">
        <f>F167/H167*100</f>
        <v>367.86666666666667</v>
      </c>
      <c r="J167" s="29" t="s">
        <v>12</v>
      </c>
      <c r="K167" s="29"/>
      <c r="L167" s="30"/>
      <c r="M167" s="33">
        <v>3905</v>
      </c>
      <c r="N167" s="34">
        <f t="shared" si="42"/>
        <v>70.768394345777452</v>
      </c>
    </row>
    <row r="168" spans="1:14" ht="24.75" customHeight="1" x14ac:dyDescent="0.25">
      <c r="A168" s="29" t="s">
        <v>196</v>
      </c>
      <c r="B168" s="37" t="s">
        <v>77</v>
      </c>
      <c r="C168" s="31">
        <v>89.2</v>
      </c>
      <c r="D168" s="31">
        <v>50</v>
      </c>
      <c r="E168" s="31">
        <f t="shared" si="40"/>
        <v>178.4</v>
      </c>
      <c r="F168" s="32">
        <v>3141</v>
      </c>
      <c r="G168" s="32">
        <v>5000</v>
      </c>
      <c r="H168" s="32">
        <f>0.2*G168</f>
        <v>1000</v>
      </c>
      <c r="I168" s="31">
        <f>F168/H168*100</f>
        <v>314.10000000000002</v>
      </c>
      <c r="J168" s="29" t="s">
        <v>12</v>
      </c>
      <c r="K168" s="29"/>
      <c r="L168" s="30"/>
      <c r="M168" s="33">
        <v>2992</v>
      </c>
      <c r="N168" s="34">
        <f t="shared" si="42"/>
        <v>95.256287806431075</v>
      </c>
    </row>
    <row r="169" spans="1:14" ht="24.75" customHeight="1" x14ac:dyDescent="0.25">
      <c r="A169" s="29" t="s">
        <v>198</v>
      </c>
      <c r="B169" s="37" t="s">
        <v>78</v>
      </c>
      <c r="C169" s="31">
        <v>15.45</v>
      </c>
      <c r="D169" s="31">
        <v>50</v>
      </c>
      <c r="E169" s="31">
        <f t="shared" si="40"/>
        <v>30.9</v>
      </c>
      <c r="F169" s="32">
        <v>5950</v>
      </c>
      <c r="G169" s="32">
        <v>5000</v>
      </c>
      <c r="H169" s="32"/>
      <c r="I169" s="31">
        <f t="shared" si="41"/>
        <v>119</v>
      </c>
      <c r="J169" s="29" t="s">
        <v>12</v>
      </c>
      <c r="K169" s="29"/>
      <c r="L169" s="30"/>
      <c r="M169" s="33">
        <v>1770</v>
      </c>
      <c r="N169" s="34">
        <f t="shared" si="42"/>
        <v>29.747899159663866</v>
      </c>
    </row>
    <row r="170" spans="1:14" ht="24.75" customHeight="1" x14ac:dyDescent="0.25">
      <c r="A170" s="29" t="s">
        <v>199</v>
      </c>
      <c r="B170" s="37" t="s">
        <v>79</v>
      </c>
      <c r="C170" s="31">
        <v>43.86</v>
      </c>
      <c r="D170" s="31">
        <v>50</v>
      </c>
      <c r="E170" s="31">
        <f t="shared" si="40"/>
        <v>87.72</v>
      </c>
      <c r="F170" s="32">
        <v>4791</v>
      </c>
      <c r="G170" s="32">
        <v>5000</v>
      </c>
      <c r="H170" s="32"/>
      <c r="I170" s="31">
        <f t="shared" si="41"/>
        <v>95.820000000000007</v>
      </c>
      <c r="J170" s="29" t="s">
        <v>12</v>
      </c>
      <c r="K170" s="29"/>
      <c r="L170" s="30"/>
      <c r="M170" s="33">
        <v>1217</v>
      </c>
      <c r="N170" s="34">
        <f t="shared" si="42"/>
        <v>25.401795032352325</v>
      </c>
    </row>
    <row r="171" spans="1:14" ht="24.75" customHeight="1" x14ac:dyDescent="0.25">
      <c r="A171" s="29" t="s">
        <v>200</v>
      </c>
      <c r="B171" s="37" t="s">
        <v>80</v>
      </c>
      <c r="C171" s="31">
        <v>21.47</v>
      </c>
      <c r="D171" s="31">
        <v>50</v>
      </c>
      <c r="E171" s="31">
        <f t="shared" si="40"/>
        <v>42.94</v>
      </c>
      <c r="F171" s="32">
        <v>4506</v>
      </c>
      <c r="G171" s="32">
        <v>5000</v>
      </c>
      <c r="H171" s="32"/>
      <c r="I171" s="31">
        <f t="shared" si="41"/>
        <v>90.12</v>
      </c>
      <c r="J171" s="29" t="s">
        <v>12</v>
      </c>
      <c r="K171" s="29"/>
      <c r="L171" s="30"/>
      <c r="M171" s="33">
        <v>568</v>
      </c>
      <c r="N171" s="34">
        <f t="shared" si="42"/>
        <v>12.605415002219264</v>
      </c>
    </row>
    <row r="172" spans="1:14" ht="24.75" customHeight="1" x14ac:dyDescent="0.25">
      <c r="A172" s="16">
        <v>2</v>
      </c>
      <c r="B172" s="17" t="s">
        <v>235</v>
      </c>
      <c r="C172" s="18"/>
      <c r="D172" s="18"/>
      <c r="E172" s="18"/>
      <c r="F172" s="19"/>
      <c r="G172" s="19"/>
      <c r="H172" s="19"/>
      <c r="I172" s="18"/>
      <c r="J172" s="16"/>
      <c r="K172" s="16"/>
      <c r="L172" s="20"/>
      <c r="M172" s="21"/>
      <c r="N172" s="22"/>
    </row>
    <row r="173" spans="1:14" ht="24.75" customHeight="1" x14ac:dyDescent="0.25">
      <c r="A173" s="29" t="s">
        <v>205</v>
      </c>
      <c r="B173" s="30" t="s">
        <v>116</v>
      </c>
      <c r="C173" s="31">
        <v>3.68</v>
      </c>
      <c r="D173" s="31">
        <v>14</v>
      </c>
      <c r="E173" s="31">
        <f t="shared" si="40"/>
        <v>26.285714285714285</v>
      </c>
      <c r="F173" s="32">
        <v>8284</v>
      </c>
      <c r="G173" s="32">
        <v>8000</v>
      </c>
      <c r="H173" s="32"/>
      <c r="I173" s="31">
        <f t="shared" si="41"/>
        <v>103.55000000000001</v>
      </c>
      <c r="J173" s="29"/>
      <c r="K173" s="29"/>
      <c r="L173" s="30"/>
      <c r="M173" s="33">
        <v>417</v>
      </c>
      <c r="N173" s="34">
        <f t="shared" si="42"/>
        <v>5.0338000965717038</v>
      </c>
    </row>
    <row r="174" spans="1:14" ht="24.75" customHeight="1" x14ac:dyDescent="0.25">
      <c r="A174" s="16" t="s">
        <v>239</v>
      </c>
      <c r="B174" s="20" t="s">
        <v>82</v>
      </c>
      <c r="C174" s="18"/>
      <c r="D174" s="18"/>
      <c r="E174" s="18"/>
      <c r="F174" s="19"/>
      <c r="G174" s="19"/>
      <c r="H174" s="19"/>
      <c r="I174" s="18"/>
      <c r="J174" s="16"/>
      <c r="K174" s="16"/>
      <c r="L174" s="20"/>
      <c r="M174" s="21"/>
      <c r="N174" s="22"/>
    </row>
    <row r="175" spans="1:14" ht="24.75" customHeight="1" x14ac:dyDescent="0.25">
      <c r="A175" s="16">
        <v>1</v>
      </c>
      <c r="B175" s="17" t="s">
        <v>9</v>
      </c>
      <c r="C175" s="18"/>
      <c r="D175" s="18"/>
      <c r="E175" s="18"/>
      <c r="F175" s="19"/>
      <c r="G175" s="19"/>
      <c r="H175" s="19"/>
      <c r="I175" s="18"/>
      <c r="J175" s="16"/>
      <c r="K175" s="16"/>
      <c r="L175" s="20"/>
      <c r="M175" s="21"/>
      <c r="N175" s="22"/>
    </row>
    <row r="176" spans="1:14" ht="24.75" customHeight="1" x14ac:dyDescent="0.25">
      <c r="A176" s="29" t="s">
        <v>192</v>
      </c>
      <c r="B176" s="37" t="s">
        <v>81</v>
      </c>
      <c r="C176" s="31">
        <v>25.9</v>
      </c>
      <c r="D176" s="31">
        <f>30*0.2</f>
        <v>6</v>
      </c>
      <c r="E176" s="31">
        <f>C176/D176*100</f>
        <v>431.66666666666663</v>
      </c>
      <c r="F176" s="32">
        <v>752</v>
      </c>
      <c r="G176" s="32">
        <v>8000</v>
      </c>
      <c r="H176" s="32">
        <v>1600</v>
      </c>
      <c r="I176" s="31">
        <f>F176/H176*100</f>
        <v>47</v>
      </c>
      <c r="J176" s="29" t="s">
        <v>12</v>
      </c>
      <c r="K176" s="29" t="s">
        <v>12</v>
      </c>
      <c r="L176" s="30"/>
      <c r="M176" s="33">
        <v>20</v>
      </c>
      <c r="N176" s="34">
        <f t="shared" ref="N176:N185" si="43">M176/F176*100</f>
        <v>2.6595744680851063</v>
      </c>
    </row>
    <row r="177" spans="1:21" ht="24.75" customHeight="1" x14ac:dyDescent="0.25">
      <c r="A177" s="29" t="s">
        <v>193</v>
      </c>
      <c r="B177" s="37" t="s">
        <v>83</v>
      </c>
      <c r="C177" s="31">
        <v>47.83</v>
      </c>
      <c r="D177" s="51">
        <v>50</v>
      </c>
      <c r="E177" s="31">
        <f t="shared" ref="E177:E187" si="44">C177/D177*100</f>
        <v>95.66</v>
      </c>
      <c r="F177" s="32">
        <v>7528</v>
      </c>
      <c r="G177" s="36">
        <v>5000</v>
      </c>
      <c r="H177" s="36"/>
      <c r="I177" s="31">
        <f>F177/G177*100</f>
        <v>150.56</v>
      </c>
      <c r="J177" s="29" t="s">
        <v>12</v>
      </c>
      <c r="K177" s="29"/>
      <c r="L177" s="30"/>
      <c r="M177" s="33">
        <v>1630</v>
      </c>
      <c r="N177" s="34">
        <f t="shared" si="43"/>
        <v>21.652497343251859</v>
      </c>
    </row>
    <row r="178" spans="1:21" ht="24.75" customHeight="1" x14ac:dyDescent="0.25">
      <c r="A178" s="29" t="s">
        <v>194</v>
      </c>
      <c r="B178" s="37" t="s">
        <v>84</v>
      </c>
      <c r="C178" s="31">
        <v>12.3</v>
      </c>
      <c r="D178" s="51">
        <v>30</v>
      </c>
      <c r="E178" s="31">
        <f t="shared" si="44"/>
        <v>41</v>
      </c>
      <c r="F178" s="32">
        <v>7503</v>
      </c>
      <c r="G178" s="36">
        <v>8000</v>
      </c>
      <c r="H178" s="36"/>
      <c r="I178" s="31">
        <f>F178/G178*100</f>
        <v>93.787499999999994</v>
      </c>
      <c r="J178" s="29"/>
      <c r="K178" s="29"/>
      <c r="L178" s="30"/>
      <c r="M178" s="33">
        <v>528</v>
      </c>
      <c r="N178" s="34">
        <f t="shared" si="43"/>
        <v>7.0371851259496205</v>
      </c>
    </row>
    <row r="179" spans="1:21" ht="24.75" customHeight="1" x14ac:dyDescent="0.25">
      <c r="A179" s="29" t="s">
        <v>195</v>
      </c>
      <c r="B179" s="37" t="s">
        <v>85</v>
      </c>
      <c r="C179" s="31">
        <v>93.73</v>
      </c>
      <c r="D179" s="51">
        <v>50</v>
      </c>
      <c r="E179" s="31">
        <f t="shared" si="44"/>
        <v>187.46</v>
      </c>
      <c r="F179" s="32">
        <v>4218</v>
      </c>
      <c r="G179" s="36">
        <v>5000</v>
      </c>
      <c r="H179" s="32">
        <f>0.25*G179</f>
        <v>1250</v>
      </c>
      <c r="I179" s="31">
        <f>F179/H179*100</f>
        <v>337.44</v>
      </c>
      <c r="J179" s="29" t="s">
        <v>12</v>
      </c>
      <c r="K179" s="29"/>
      <c r="L179" s="30"/>
      <c r="M179" s="33">
        <v>3557</v>
      </c>
      <c r="N179" s="34">
        <f t="shared" si="43"/>
        <v>84.329065908013277</v>
      </c>
    </row>
    <row r="180" spans="1:21" ht="24.75" customHeight="1" x14ac:dyDescent="0.25">
      <c r="A180" s="29" t="s">
        <v>196</v>
      </c>
      <c r="B180" s="37" t="s">
        <v>86</v>
      </c>
      <c r="C180" s="31">
        <v>13.64</v>
      </c>
      <c r="D180" s="51">
        <v>50</v>
      </c>
      <c r="E180" s="31">
        <f t="shared" si="44"/>
        <v>27.279999999999998</v>
      </c>
      <c r="F180" s="32">
        <v>5973</v>
      </c>
      <c r="G180" s="36">
        <v>5000</v>
      </c>
      <c r="H180" s="36"/>
      <c r="I180" s="31">
        <f>F180/G180*100</f>
        <v>119.46000000000001</v>
      </c>
      <c r="J180" s="29" t="s">
        <v>12</v>
      </c>
      <c r="K180" s="29"/>
      <c r="L180" s="30"/>
      <c r="M180" s="33">
        <v>560</v>
      </c>
      <c r="N180" s="34">
        <f t="shared" si="43"/>
        <v>9.3755231876778833</v>
      </c>
    </row>
    <row r="181" spans="1:21" ht="25.15" customHeight="1" x14ac:dyDescent="0.25">
      <c r="A181" s="29" t="s">
        <v>198</v>
      </c>
      <c r="B181" s="37" t="s">
        <v>87</v>
      </c>
      <c r="C181" s="31">
        <v>42.42</v>
      </c>
      <c r="D181" s="51">
        <v>30</v>
      </c>
      <c r="E181" s="31">
        <f t="shared" si="44"/>
        <v>141.4</v>
      </c>
      <c r="F181" s="32">
        <v>8723</v>
      </c>
      <c r="G181" s="36">
        <v>8000</v>
      </c>
      <c r="H181" s="36"/>
      <c r="I181" s="31">
        <f>F181/G181*100</f>
        <v>109.03750000000001</v>
      </c>
      <c r="J181" s="29"/>
      <c r="K181" s="29"/>
      <c r="L181" s="30"/>
      <c r="M181" s="33">
        <v>1115</v>
      </c>
      <c r="N181" s="34">
        <f t="shared" si="43"/>
        <v>12.782299667545569</v>
      </c>
    </row>
    <row r="182" spans="1:21" ht="24.75" customHeight="1" x14ac:dyDescent="0.25">
      <c r="A182" s="29" t="s">
        <v>199</v>
      </c>
      <c r="B182" s="37" t="s">
        <v>88</v>
      </c>
      <c r="C182" s="31">
        <v>51.41</v>
      </c>
      <c r="D182" s="51">
        <v>50</v>
      </c>
      <c r="E182" s="31">
        <f t="shared" si="44"/>
        <v>102.82</v>
      </c>
      <c r="F182" s="32">
        <v>6361</v>
      </c>
      <c r="G182" s="36">
        <v>5000</v>
      </c>
      <c r="H182" s="36">
        <f>0.45*G182</f>
        <v>2250</v>
      </c>
      <c r="I182" s="31">
        <f>F182/G182*100</f>
        <v>127.22</v>
      </c>
      <c r="J182" s="29" t="s">
        <v>12</v>
      </c>
      <c r="K182" s="29"/>
      <c r="L182" s="30"/>
      <c r="M182" s="33">
        <v>2789</v>
      </c>
      <c r="N182" s="34">
        <f t="shared" si="43"/>
        <v>43.845307341612951</v>
      </c>
    </row>
    <row r="183" spans="1:21" ht="24.75" customHeight="1" x14ac:dyDescent="0.25">
      <c r="A183" s="29" t="s">
        <v>200</v>
      </c>
      <c r="B183" s="37" t="s">
        <v>89</v>
      </c>
      <c r="C183" s="31">
        <v>161.07</v>
      </c>
      <c r="D183" s="51">
        <v>50</v>
      </c>
      <c r="E183" s="31">
        <f t="shared" si="44"/>
        <v>322.14</v>
      </c>
      <c r="F183" s="32">
        <v>4819</v>
      </c>
      <c r="G183" s="36">
        <v>5000</v>
      </c>
      <c r="H183" s="32">
        <f>0.25*G183</f>
        <v>1250</v>
      </c>
      <c r="I183" s="31">
        <f>F183/H183*100</f>
        <v>385.52</v>
      </c>
      <c r="J183" s="29" t="s">
        <v>12</v>
      </c>
      <c r="K183" s="29"/>
      <c r="L183" s="30"/>
      <c r="M183" s="33">
        <v>3943</v>
      </c>
      <c r="N183" s="34">
        <f t="shared" si="43"/>
        <v>81.821954762398846</v>
      </c>
    </row>
    <row r="184" spans="1:21" ht="24.75" customHeight="1" x14ac:dyDescent="0.25">
      <c r="A184" s="29" t="s">
        <v>201</v>
      </c>
      <c r="B184" s="37" t="s">
        <v>90</v>
      </c>
      <c r="C184" s="31">
        <v>28.76</v>
      </c>
      <c r="D184" s="51">
        <v>50</v>
      </c>
      <c r="E184" s="31">
        <f t="shared" si="44"/>
        <v>57.52</v>
      </c>
      <c r="F184" s="32">
        <v>4262</v>
      </c>
      <c r="G184" s="36">
        <v>5000</v>
      </c>
      <c r="H184" s="32"/>
      <c r="I184" s="31">
        <f>F184/G184*100</f>
        <v>85.240000000000009</v>
      </c>
      <c r="J184" s="29" t="s">
        <v>12</v>
      </c>
      <c r="K184" s="29"/>
      <c r="L184" s="30"/>
      <c r="M184" s="33">
        <v>640</v>
      </c>
      <c r="N184" s="34">
        <f t="shared" si="43"/>
        <v>15.016424213984045</v>
      </c>
    </row>
    <row r="185" spans="1:21" ht="24.75" customHeight="1" x14ac:dyDescent="0.25">
      <c r="A185" s="29" t="s">
        <v>202</v>
      </c>
      <c r="B185" s="37" t="s">
        <v>91</v>
      </c>
      <c r="C185" s="31">
        <v>8.99</v>
      </c>
      <c r="D185" s="51">
        <v>50</v>
      </c>
      <c r="E185" s="31">
        <f t="shared" si="44"/>
        <v>17.98</v>
      </c>
      <c r="F185" s="32">
        <v>3202</v>
      </c>
      <c r="G185" s="36">
        <v>5000</v>
      </c>
      <c r="H185" s="36"/>
      <c r="I185" s="31">
        <f>F185/G185*100</f>
        <v>64.039999999999992</v>
      </c>
      <c r="J185" s="29" t="s">
        <v>12</v>
      </c>
      <c r="K185" s="29"/>
      <c r="L185" s="30"/>
      <c r="M185" s="33">
        <v>806</v>
      </c>
      <c r="N185" s="34">
        <f t="shared" si="43"/>
        <v>25.171767645221738</v>
      </c>
      <c r="O185" s="3"/>
      <c r="P185" s="3"/>
      <c r="Q185" s="3"/>
      <c r="R185" s="3"/>
      <c r="S185" s="3"/>
      <c r="T185" s="3"/>
      <c r="U185" s="3"/>
    </row>
    <row r="186" spans="1:21" ht="24.75" customHeight="1" x14ac:dyDescent="0.25">
      <c r="A186" s="16">
        <v>2</v>
      </c>
      <c r="B186" s="17" t="s">
        <v>235</v>
      </c>
      <c r="C186" s="18"/>
      <c r="D186" s="18"/>
      <c r="E186" s="18"/>
      <c r="F186" s="19"/>
      <c r="G186" s="19"/>
      <c r="H186" s="19"/>
      <c r="I186" s="18"/>
      <c r="J186" s="16"/>
      <c r="K186" s="16"/>
      <c r="L186" s="20"/>
      <c r="M186" s="21"/>
      <c r="N186" s="34"/>
      <c r="O186" s="3"/>
      <c r="P186" s="3"/>
      <c r="Q186" s="3"/>
      <c r="R186" s="3"/>
      <c r="S186" s="3"/>
      <c r="T186" s="3"/>
      <c r="U186" s="3"/>
    </row>
    <row r="187" spans="1:21" ht="24.75" customHeight="1" x14ac:dyDescent="0.25">
      <c r="A187" s="29" t="s">
        <v>205</v>
      </c>
      <c r="B187" s="30" t="s">
        <v>117</v>
      </c>
      <c r="C187" s="31">
        <v>26.08</v>
      </c>
      <c r="D187" s="31">
        <v>14</v>
      </c>
      <c r="E187" s="31">
        <f t="shared" si="44"/>
        <v>186.28571428571428</v>
      </c>
      <c r="F187" s="32">
        <v>17282</v>
      </c>
      <c r="G187" s="32">
        <v>8000</v>
      </c>
      <c r="H187" s="32"/>
      <c r="I187" s="31">
        <f>F187/G187*100</f>
        <v>216.02500000000001</v>
      </c>
      <c r="J187" s="29"/>
      <c r="K187" s="29"/>
      <c r="L187" s="30"/>
      <c r="M187" s="33">
        <v>808</v>
      </c>
      <c r="N187" s="34">
        <f>M187/F187*100</f>
        <v>4.6753847934266863</v>
      </c>
      <c r="O187" s="3"/>
      <c r="P187" s="3"/>
      <c r="Q187" s="3"/>
      <c r="R187" s="3"/>
      <c r="S187" s="3"/>
      <c r="T187" s="3"/>
      <c r="U187" s="3"/>
    </row>
    <row r="188" spans="1:21" ht="24.75" customHeight="1" x14ac:dyDescent="0.25">
      <c r="A188" s="16" t="s">
        <v>240</v>
      </c>
      <c r="B188" s="20" t="s">
        <v>93</v>
      </c>
      <c r="C188" s="18"/>
      <c r="D188" s="18"/>
      <c r="E188" s="18"/>
      <c r="F188" s="19"/>
      <c r="G188" s="19"/>
      <c r="H188" s="19"/>
      <c r="I188" s="18"/>
      <c r="J188" s="16"/>
      <c r="K188" s="16"/>
      <c r="L188" s="20"/>
      <c r="M188" s="21"/>
      <c r="N188" s="22"/>
      <c r="O188" s="3"/>
      <c r="P188" s="3"/>
      <c r="Q188" s="3"/>
      <c r="R188" s="3"/>
      <c r="S188" s="3"/>
      <c r="T188" s="3"/>
      <c r="U188" s="3"/>
    </row>
    <row r="189" spans="1:21" ht="24.75" customHeight="1" x14ac:dyDescent="0.25">
      <c r="A189" s="16">
        <v>1</v>
      </c>
      <c r="B189" s="17" t="s">
        <v>9</v>
      </c>
      <c r="C189" s="18"/>
      <c r="D189" s="18"/>
      <c r="E189" s="18"/>
      <c r="F189" s="19"/>
      <c r="G189" s="19"/>
      <c r="H189" s="19"/>
      <c r="I189" s="18"/>
      <c r="J189" s="16"/>
      <c r="K189" s="16"/>
      <c r="L189" s="20"/>
      <c r="M189" s="21"/>
      <c r="N189" s="22"/>
      <c r="O189" s="3"/>
      <c r="P189" s="3"/>
      <c r="Q189" s="3"/>
      <c r="R189" s="3"/>
      <c r="S189" s="3"/>
      <c r="T189" s="3"/>
      <c r="U189" s="3"/>
    </row>
    <row r="190" spans="1:21" ht="24.75" customHeight="1" x14ac:dyDescent="0.25">
      <c r="A190" s="29" t="s">
        <v>192</v>
      </c>
      <c r="B190" s="37" t="s">
        <v>92</v>
      </c>
      <c r="C190" s="31">
        <v>91.52</v>
      </c>
      <c r="D190" s="31">
        <v>50</v>
      </c>
      <c r="E190" s="31">
        <f>C190/D190*100</f>
        <v>183.04</v>
      </c>
      <c r="F190" s="32">
        <v>2625</v>
      </c>
      <c r="G190" s="32">
        <v>5000</v>
      </c>
      <c r="H190" s="32">
        <f>0.25*G190</f>
        <v>1250</v>
      </c>
      <c r="I190" s="31">
        <f t="shared" ref="I190:I195" si="45">F190/H190*100</f>
        <v>210</v>
      </c>
      <c r="J190" s="29" t="s">
        <v>12</v>
      </c>
      <c r="K190" s="29"/>
      <c r="L190" s="30"/>
      <c r="M190" s="33">
        <v>2209</v>
      </c>
      <c r="N190" s="34">
        <f>M190/F190*100</f>
        <v>84.152380952380952</v>
      </c>
    </row>
    <row r="191" spans="1:21" ht="24.75" customHeight="1" x14ac:dyDescent="0.25">
      <c r="A191" s="29" t="s">
        <v>193</v>
      </c>
      <c r="B191" s="37" t="s">
        <v>94</v>
      </c>
      <c r="C191" s="31">
        <v>132.5</v>
      </c>
      <c r="D191" s="31">
        <v>50</v>
      </c>
      <c r="E191" s="31">
        <f t="shared" ref="E191:E197" si="46">C191/D191*100</f>
        <v>265</v>
      </c>
      <c r="F191" s="32">
        <v>6630</v>
      </c>
      <c r="G191" s="32">
        <v>5000</v>
      </c>
      <c r="H191" s="32">
        <f>0.3*G191</f>
        <v>1500</v>
      </c>
      <c r="I191" s="31">
        <f t="shared" si="45"/>
        <v>442</v>
      </c>
      <c r="J191" s="29" t="s">
        <v>12</v>
      </c>
      <c r="K191" s="29"/>
      <c r="L191" s="30"/>
      <c r="M191" s="33">
        <v>4847</v>
      </c>
      <c r="N191" s="34">
        <f t="shared" ref="N191:N197" si="47">M191/F191*100</f>
        <v>73.10708898944192</v>
      </c>
    </row>
    <row r="192" spans="1:21" ht="24.75" customHeight="1" x14ac:dyDescent="0.25">
      <c r="A192" s="29" t="s">
        <v>194</v>
      </c>
      <c r="B192" s="37" t="s">
        <v>241</v>
      </c>
      <c r="C192" s="31">
        <v>98.28</v>
      </c>
      <c r="D192" s="31">
        <v>50</v>
      </c>
      <c r="E192" s="31">
        <f t="shared" si="46"/>
        <v>196.56</v>
      </c>
      <c r="F192" s="32">
        <v>2352</v>
      </c>
      <c r="G192" s="32">
        <v>5000</v>
      </c>
      <c r="H192" s="32">
        <f>0.25*G192</f>
        <v>1250</v>
      </c>
      <c r="I192" s="31">
        <f t="shared" si="45"/>
        <v>188.16</v>
      </c>
      <c r="J192" s="29" t="s">
        <v>12</v>
      </c>
      <c r="K192" s="29"/>
      <c r="L192" s="30"/>
      <c r="M192" s="33">
        <v>1977</v>
      </c>
      <c r="N192" s="34">
        <f t="shared" si="47"/>
        <v>84.056122448979593</v>
      </c>
    </row>
    <row r="193" spans="1:14" ht="24.75" customHeight="1" x14ac:dyDescent="0.25">
      <c r="A193" s="29" t="s">
        <v>195</v>
      </c>
      <c r="B193" s="37" t="s">
        <v>95</v>
      </c>
      <c r="C193" s="31">
        <v>82.68</v>
      </c>
      <c r="D193" s="31">
        <v>50</v>
      </c>
      <c r="E193" s="31">
        <f t="shared" si="46"/>
        <v>165.36</v>
      </c>
      <c r="F193" s="32">
        <v>4000</v>
      </c>
      <c r="G193" s="32">
        <v>5000</v>
      </c>
      <c r="H193" s="32">
        <f>0.25*G193</f>
        <v>1250</v>
      </c>
      <c r="I193" s="31">
        <f t="shared" si="45"/>
        <v>320</v>
      </c>
      <c r="J193" s="29" t="s">
        <v>12</v>
      </c>
      <c r="K193" s="29"/>
      <c r="L193" s="30"/>
      <c r="M193" s="33">
        <v>3232</v>
      </c>
      <c r="N193" s="34">
        <f t="shared" si="47"/>
        <v>80.800000000000011</v>
      </c>
    </row>
    <row r="194" spans="1:14" ht="24.75" customHeight="1" x14ac:dyDescent="0.25">
      <c r="A194" s="29" t="s">
        <v>196</v>
      </c>
      <c r="B194" s="37" t="s">
        <v>96</v>
      </c>
      <c r="C194" s="31">
        <v>84.18</v>
      </c>
      <c r="D194" s="31">
        <v>50</v>
      </c>
      <c r="E194" s="31">
        <f t="shared" si="46"/>
        <v>168.36</v>
      </c>
      <c r="F194" s="32">
        <v>2398</v>
      </c>
      <c r="G194" s="32">
        <v>5000</v>
      </c>
      <c r="H194" s="32">
        <f>0.25*G194</f>
        <v>1250</v>
      </c>
      <c r="I194" s="31">
        <f t="shared" si="45"/>
        <v>191.84</v>
      </c>
      <c r="J194" s="29" t="s">
        <v>12</v>
      </c>
      <c r="K194" s="29"/>
      <c r="L194" s="30"/>
      <c r="M194" s="33">
        <v>2084</v>
      </c>
      <c r="N194" s="34">
        <f t="shared" si="47"/>
        <v>86.905754795663043</v>
      </c>
    </row>
    <row r="195" spans="1:14" ht="24.75" customHeight="1" x14ac:dyDescent="0.25">
      <c r="A195" s="29" t="s">
        <v>198</v>
      </c>
      <c r="B195" s="37" t="s">
        <v>97</v>
      </c>
      <c r="C195" s="31">
        <v>110.4</v>
      </c>
      <c r="D195" s="31">
        <v>50</v>
      </c>
      <c r="E195" s="31">
        <f t="shared" si="46"/>
        <v>220.8</v>
      </c>
      <c r="F195" s="32">
        <v>1952</v>
      </c>
      <c r="G195" s="32">
        <v>5000</v>
      </c>
      <c r="H195" s="32">
        <f>0.25*G195</f>
        <v>1250</v>
      </c>
      <c r="I195" s="31">
        <f t="shared" si="45"/>
        <v>156.16</v>
      </c>
      <c r="J195" s="29" t="s">
        <v>12</v>
      </c>
      <c r="K195" s="29"/>
      <c r="L195" s="30"/>
      <c r="M195" s="33">
        <v>1633</v>
      </c>
      <c r="N195" s="34">
        <f t="shared" si="47"/>
        <v>83.657786885245898</v>
      </c>
    </row>
    <row r="196" spans="1:14" ht="24.75" customHeight="1" x14ac:dyDescent="0.25">
      <c r="A196" s="16">
        <v>2</v>
      </c>
      <c r="B196" s="17" t="s">
        <v>235</v>
      </c>
      <c r="C196" s="18"/>
      <c r="D196" s="18"/>
      <c r="E196" s="18"/>
      <c r="F196" s="19"/>
      <c r="G196" s="19"/>
      <c r="H196" s="19"/>
      <c r="I196" s="18"/>
      <c r="J196" s="16"/>
      <c r="K196" s="16"/>
      <c r="L196" s="20"/>
      <c r="M196" s="21"/>
      <c r="N196" s="22"/>
    </row>
    <row r="197" spans="1:14" ht="24.75" customHeight="1" x14ac:dyDescent="0.25">
      <c r="A197" s="29" t="s">
        <v>205</v>
      </c>
      <c r="B197" s="30" t="s">
        <v>118</v>
      </c>
      <c r="C197" s="31">
        <v>6.9</v>
      </c>
      <c r="D197" s="31">
        <v>14</v>
      </c>
      <c r="E197" s="31">
        <f t="shared" si="46"/>
        <v>49.285714285714292</v>
      </c>
      <c r="F197" s="32">
        <v>4922</v>
      </c>
      <c r="G197" s="32">
        <v>8000</v>
      </c>
      <c r="H197" s="32">
        <v>4000</v>
      </c>
      <c r="I197" s="31">
        <f>F197/H197*100</f>
        <v>123.05</v>
      </c>
      <c r="J197" s="29" t="s">
        <v>12</v>
      </c>
      <c r="K197" s="29"/>
      <c r="L197" s="30"/>
      <c r="M197" s="33">
        <v>1818</v>
      </c>
      <c r="N197" s="34">
        <f t="shared" si="47"/>
        <v>36.936204794798861</v>
      </c>
    </row>
    <row r="198" spans="1:14" ht="24.75" customHeight="1" x14ac:dyDescent="0.25">
      <c r="A198" s="16" t="s">
        <v>242</v>
      </c>
      <c r="B198" s="20" t="s">
        <v>99</v>
      </c>
      <c r="C198" s="18"/>
      <c r="D198" s="18"/>
      <c r="E198" s="18"/>
      <c r="F198" s="19"/>
      <c r="G198" s="19"/>
      <c r="H198" s="19"/>
      <c r="I198" s="18"/>
      <c r="J198" s="16"/>
      <c r="K198" s="16"/>
      <c r="L198" s="20"/>
      <c r="M198" s="21"/>
      <c r="N198" s="22"/>
    </row>
    <row r="199" spans="1:14" ht="24.75" customHeight="1" x14ac:dyDescent="0.25">
      <c r="A199" s="16">
        <v>1</v>
      </c>
      <c r="B199" s="17" t="s">
        <v>9</v>
      </c>
      <c r="C199" s="18"/>
      <c r="D199" s="18"/>
      <c r="E199" s="18"/>
      <c r="F199" s="19"/>
      <c r="G199" s="19"/>
      <c r="H199" s="19"/>
      <c r="I199" s="18"/>
      <c r="J199" s="16"/>
      <c r="K199" s="16"/>
      <c r="L199" s="20"/>
      <c r="M199" s="21"/>
      <c r="N199" s="22"/>
    </row>
    <row r="200" spans="1:14" ht="24.75" customHeight="1" x14ac:dyDescent="0.25">
      <c r="A200" s="29" t="s">
        <v>192</v>
      </c>
      <c r="B200" s="37" t="s">
        <v>98</v>
      </c>
      <c r="C200" s="31">
        <v>71.12</v>
      </c>
      <c r="D200" s="31">
        <f>30*0.2</f>
        <v>6</v>
      </c>
      <c r="E200" s="31">
        <f>C200/D200*100</f>
        <v>1185.3333333333333</v>
      </c>
      <c r="F200" s="32">
        <v>1271</v>
      </c>
      <c r="G200" s="32">
        <v>8000</v>
      </c>
      <c r="H200" s="32">
        <v>1600</v>
      </c>
      <c r="I200" s="31">
        <f>F200/H200*100</f>
        <v>79.4375</v>
      </c>
      <c r="J200" s="29" t="s">
        <v>12</v>
      </c>
      <c r="K200" s="29" t="s">
        <v>12</v>
      </c>
      <c r="L200" s="30"/>
      <c r="M200" s="33">
        <v>75</v>
      </c>
      <c r="N200" s="34">
        <f>M200/F200*100</f>
        <v>5.9008654602675055</v>
      </c>
    </row>
    <row r="201" spans="1:14" ht="24.75" customHeight="1" x14ac:dyDescent="0.25">
      <c r="A201" s="29" t="s">
        <v>193</v>
      </c>
      <c r="B201" s="37" t="s">
        <v>100</v>
      </c>
      <c r="C201" s="31">
        <v>34.68</v>
      </c>
      <c r="D201" s="31">
        <v>50</v>
      </c>
      <c r="E201" s="31">
        <f t="shared" ref="E201:E212" si="48">C201/D201*100</f>
        <v>69.36</v>
      </c>
      <c r="F201" s="32">
        <v>1657</v>
      </c>
      <c r="G201" s="32">
        <v>5000</v>
      </c>
      <c r="H201" s="32">
        <f>0.3*G201</f>
        <v>1500</v>
      </c>
      <c r="I201" s="31">
        <f>F201/H201*100</f>
        <v>110.46666666666667</v>
      </c>
      <c r="J201" s="29" t="s">
        <v>12</v>
      </c>
      <c r="K201" s="29"/>
      <c r="L201" s="30"/>
      <c r="M201" s="33">
        <v>1212</v>
      </c>
      <c r="N201" s="34">
        <f t="shared" ref="N201:N212" si="49">M201/F201*100</f>
        <v>73.144236572118288</v>
      </c>
    </row>
    <row r="202" spans="1:14" ht="24.75" customHeight="1" x14ac:dyDescent="0.25">
      <c r="A202" s="29" t="s">
        <v>194</v>
      </c>
      <c r="B202" s="37" t="s">
        <v>101</v>
      </c>
      <c r="C202" s="31">
        <v>99.9</v>
      </c>
      <c r="D202" s="31">
        <v>50</v>
      </c>
      <c r="E202" s="31">
        <f t="shared" si="48"/>
        <v>199.8</v>
      </c>
      <c r="F202" s="32">
        <v>2537</v>
      </c>
      <c r="G202" s="32">
        <v>5000</v>
      </c>
      <c r="H202" s="32"/>
      <c r="I202" s="31">
        <f>F202/G202*100</f>
        <v>50.739999999999995</v>
      </c>
      <c r="J202" s="29" t="s">
        <v>12</v>
      </c>
      <c r="K202" s="29"/>
      <c r="L202" s="30"/>
      <c r="M202" s="33">
        <v>623</v>
      </c>
      <c r="N202" s="34">
        <f t="shared" si="49"/>
        <v>24.556562869530943</v>
      </c>
    </row>
    <row r="203" spans="1:14" ht="24.75" customHeight="1" x14ac:dyDescent="0.25">
      <c r="A203" s="29" t="s">
        <v>195</v>
      </c>
      <c r="B203" s="37" t="s">
        <v>102</v>
      </c>
      <c r="C203" s="31">
        <v>39.11</v>
      </c>
      <c r="D203" s="31">
        <v>50</v>
      </c>
      <c r="E203" s="31">
        <f t="shared" si="48"/>
        <v>78.22</v>
      </c>
      <c r="F203" s="32">
        <v>3679</v>
      </c>
      <c r="G203" s="32">
        <v>5000</v>
      </c>
      <c r="H203" s="32">
        <f>0.5*G203</f>
        <v>2500</v>
      </c>
      <c r="I203" s="31">
        <f>F203/H203*100</f>
        <v>147.16</v>
      </c>
      <c r="J203" s="29" t="s">
        <v>12</v>
      </c>
      <c r="K203" s="29"/>
      <c r="L203" s="30"/>
      <c r="M203" s="33">
        <v>1363</v>
      </c>
      <c r="N203" s="34">
        <f t="shared" si="49"/>
        <v>37.048110899701001</v>
      </c>
    </row>
    <row r="204" spans="1:14" ht="24.75" customHeight="1" x14ac:dyDescent="0.25">
      <c r="A204" s="29" t="s">
        <v>196</v>
      </c>
      <c r="B204" s="37" t="s">
        <v>103</v>
      </c>
      <c r="C204" s="31">
        <v>19.11</v>
      </c>
      <c r="D204" s="31">
        <v>50</v>
      </c>
      <c r="E204" s="31">
        <f t="shared" si="48"/>
        <v>38.22</v>
      </c>
      <c r="F204" s="32">
        <v>12267</v>
      </c>
      <c r="G204" s="32">
        <v>5000</v>
      </c>
      <c r="H204" s="32"/>
      <c r="I204" s="31">
        <f>F204/G204*100</f>
        <v>245.33999999999997</v>
      </c>
      <c r="J204" s="29" t="s">
        <v>12</v>
      </c>
      <c r="K204" s="29"/>
      <c r="L204" s="30"/>
      <c r="M204" s="33">
        <v>1154</v>
      </c>
      <c r="N204" s="34">
        <f t="shared" si="49"/>
        <v>9.4073530610581244</v>
      </c>
    </row>
    <row r="205" spans="1:14" ht="24.75" customHeight="1" x14ac:dyDescent="0.25">
      <c r="A205" s="29" t="s">
        <v>198</v>
      </c>
      <c r="B205" s="37" t="s">
        <v>104</v>
      </c>
      <c r="C205" s="31">
        <v>28.57</v>
      </c>
      <c r="D205" s="31">
        <v>30</v>
      </c>
      <c r="E205" s="31">
        <f t="shared" si="48"/>
        <v>95.233333333333334</v>
      </c>
      <c r="F205" s="32">
        <v>11725</v>
      </c>
      <c r="G205" s="32">
        <v>8000</v>
      </c>
      <c r="H205" s="32"/>
      <c r="I205" s="31">
        <f>F205/G205*100</f>
        <v>146.5625</v>
      </c>
      <c r="J205" s="29"/>
      <c r="K205" s="29"/>
      <c r="L205" s="30"/>
      <c r="M205" s="33">
        <v>824</v>
      </c>
      <c r="N205" s="34">
        <f t="shared" si="49"/>
        <v>7.0277185501066093</v>
      </c>
    </row>
    <row r="206" spans="1:14" ht="24.75" customHeight="1" x14ac:dyDescent="0.25">
      <c r="A206" s="29" t="s">
        <v>199</v>
      </c>
      <c r="B206" s="37" t="s">
        <v>105</v>
      </c>
      <c r="C206" s="31">
        <v>53.24</v>
      </c>
      <c r="D206" s="31">
        <f>30*0.2</f>
        <v>6</v>
      </c>
      <c r="E206" s="31">
        <f t="shared" si="48"/>
        <v>887.33333333333326</v>
      </c>
      <c r="F206" s="32">
        <v>1223</v>
      </c>
      <c r="G206" s="32">
        <v>8000</v>
      </c>
      <c r="H206" s="32">
        <v>1600</v>
      </c>
      <c r="I206" s="31">
        <f>F206/H206*100</f>
        <v>76.4375</v>
      </c>
      <c r="J206" s="29" t="s">
        <v>12</v>
      </c>
      <c r="K206" s="29" t="s">
        <v>12</v>
      </c>
      <c r="L206" s="30"/>
      <c r="M206" s="33">
        <v>23</v>
      </c>
      <c r="N206" s="34">
        <f t="shared" si="49"/>
        <v>1.8806214227309894</v>
      </c>
    </row>
    <row r="207" spans="1:14" ht="24.75" customHeight="1" x14ac:dyDescent="0.25">
      <c r="A207" s="29" t="s">
        <v>200</v>
      </c>
      <c r="B207" s="37" t="s">
        <v>106</v>
      </c>
      <c r="C207" s="31">
        <v>31.48</v>
      </c>
      <c r="D207" s="31">
        <f>30*0.2</f>
        <v>6</v>
      </c>
      <c r="E207" s="31">
        <f t="shared" si="48"/>
        <v>524.66666666666674</v>
      </c>
      <c r="F207" s="32">
        <v>945</v>
      </c>
      <c r="G207" s="32">
        <v>8000</v>
      </c>
      <c r="H207" s="32">
        <v>1600</v>
      </c>
      <c r="I207" s="31">
        <f>F207/H207*100</f>
        <v>59.062499999999993</v>
      </c>
      <c r="J207" s="29" t="s">
        <v>12</v>
      </c>
      <c r="K207" s="29" t="s">
        <v>12</v>
      </c>
      <c r="L207" s="30"/>
      <c r="M207" s="33">
        <v>87</v>
      </c>
      <c r="N207" s="34">
        <f t="shared" si="49"/>
        <v>9.2063492063492074</v>
      </c>
    </row>
    <row r="208" spans="1:14" ht="24.75" customHeight="1" x14ac:dyDescent="0.25">
      <c r="A208" s="29" t="s">
        <v>201</v>
      </c>
      <c r="B208" s="37" t="s">
        <v>107</v>
      </c>
      <c r="C208" s="31">
        <v>70.14</v>
      </c>
      <c r="D208" s="31">
        <f>30*0.2</f>
        <v>6</v>
      </c>
      <c r="E208" s="31">
        <f t="shared" si="48"/>
        <v>1169</v>
      </c>
      <c r="F208" s="32">
        <v>4084</v>
      </c>
      <c r="G208" s="32">
        <v>8000</v>
      </c>
      <c r="H208" s="32">
        <v>1600</v>
      </c>
      <c r="I208" s="31">
        <f>F208/H208*100</f>
        <v>255.25000000000003</v>
      </c>
      <c r="J208" s="29" t="s">
        <v>12</v>
      </c>
      <c r="K208" s="29" t="s">
        <v>12</v>
      </c>
      <c r="L208" s="30"/>
      <c r="M208" s="33">
        <v>79</v>
      </c>
      <c r="N208" s="34">
        <f t="shared" si="49"/>
        <v>1.9343780607247796</v>
      </c>
    </row>
    <row r="209" spans="1:14" ht="24.75" customHeight="1" x14ac:dyDescent="0.25">
      <c r="A209" s="29" t="s">
        <v>202</v>
      </c>
      <c r="B209" s="37" t="s">
        <v>108</v>
      </c>
      <c r="C209" s="31">
        <v>27.09</v>
      </c>
      <c r="D209" s="31">
        <f>30*0.2</f>
        <v>6</v>
      </c>
      <c r="E209" s="31">
        <f t="shared" si="48"/>
        <v>451.49999999999994</v>
      </c>
      <c r="F209" s="32">
        <v>1903</v>
      </c>
      <c r="G209" s="32">
        <v>8000</v>
      </c>
      <c r="H209" s="32">
        <v>1600</v>
      </c>
      <c r="I209" s="31">
        <f>F209/H209*100</f>
        <v>118.9375</v>
      </c>
      <c r="J209" s="29" t="s">
        <v>12</v>
      </c>
      <c r="K209" s="29" t="s">
        <v>12</v>
      </c>
      <c r="L209" s="30"/>
      <c r="M209" s="33">
        <v>30</v>
      </c>
      <c r="N209" s="34">
        <f t="shared" si="49"/>
        <v>1.5764582238570677</v>
      </c>
    </row>
    <row r="210" spans="1:14" ht="24.75" customHeight="1" x14ac:dyDescent="0.25">
      <c r="A210" s="29" t="s">
        <v>203</v>
      </c>
      <c r="B210" s="37" t="s">
        <v>109</v>
      </c>
      <c r="C210" s="31">
        <v>105.82831</v>
      </c>
      <c r="D210" s="31">
        <v>5000</v>
      </c>
      <c r="E210" s="31">
        <f t="shared" si="48"/>
        <v>2.1165662000000003</v>
      </c>
      <c r="F210" s="32">
        <v>1861</v>
      </c>
      <c r="G210" s="32">
        <v>5000</v>
      </c>
      <c r="H210" s="32">
        <f>0.5*G210</f>
        <v>2500</v>
      </c>
      <c r="I210" s="31">
        <f>F210/H210*100</f>
        <v>74.44</v>
      </c>
      <c r="J210" s="29" t="s">
        <v>12</v>
      </c>
      <c r="K210" s="29"/>
      <c r="L210" s="30"/>
      <c r="M210" s="33">
        <v>594</v>
      </c>
      <c r="N210" s="34">
        <f t="shared" si="49"/>
        <v>31.918323481998922</v>
      </c>
    </row>
    <row r="211" spans="1:14" ht="24.75" customHeight="1" x14ac:dyDescent="0.25">
      <c r="A211" s="16">
        <v>2</v>
      </c>
      <c r="B211" s="17" t="s">
        <v>235</v>
      </c>
      <c r="C211" s="18"/>
      <c r="D211" s="18"/>
      <c r="E211" s="31"/>
      <c r="F211" s="19"/>
      <c r="G211" s="19"/>
      <c r="H211" s="19"/>
      <c r="I211" s="31"/>
      <c r="J211" s="16"/>
      <c r="K211" s="16"/>
      <c r="L211" s="20"/>
      <c r="M211" s="21"/>
      <c r="N211" s="22"/>
    </row>
    <row r="212" spans="1:14" ht="24.75" customHeight="1" x14ac:dyDescent="0.25">
      <c r="A212" s="29" t="s">
        <v>205</v>
      </c>
      <c r="B212" s="30" t="s">
        <v>119</v>
      </c>
      <c r="C212" s="31">
        <v>3.65</v>
      </c>
      <c r="D212" s="31">
        <v>14</v>
      </c>
      <c r="E212" s="31">
        <f t="shared" si="48"/>
        <v>26.071428571428573</v>
      </c>
      <c r="F212" s="32">
        <v>10752</v>
      </c>
      <c r="G212" s="32">
        <v>8000</v>
      </c>
      <c r="H212" s="32"/>
      <c r="I212" s="31">
        <f>F212/G212*100</f>
        <v>134.4</v>
      </c>
      <c r="J212" s="29"/>
      <c r="K212" s="29"/>
      <c r="L212" s="30"/>
      <c r="M212" s="33">
        <v>679</v>
      </c>
      <c r="N212" s="34">
        <f t="shared" si="49"/>
        <v>6.315104166666667</v>
      </c>
    </row>
    <row r="213" spans="1:14" ht="24.75" customHeight="1" x14ac:dyDescent="0.25">
      <c r="A213" s="16" t="s">
        <v>243</v>
      </c>
      <c r="B213" s="20" t="s">
        <v>111</v>
      </c>
      <c r="C213" s="18"/>
      <c r="D213" s="18"/>
      <c r="E213" s="18"/>
      <c r="F213" s="19"/>
      <c r="G213" s="19"/>
      <c r="H213" s="19"/>
      <c r="I213" s="18"/>
      <c r="J213" s="16"/>
      <c r="K213" s="16"/>
      <c r="L213" s="20"/>
      <c r="M213" s="21"/>
      <c r="N213" s="22"/>
    </row>
    <row r="214" spans="1:14" ht="24.75" customHeight="1" x14ac:dyDescent="0.25">
      <c r="A214" s="16">
        <v>1</v>
      </c>
      <c r="B214" s="17" t="s">
        <v>9</v>
      </c>
      <c r="C214" s="18"/>
      <c r="D214" s="18"/>
      <c r="E214" s="18"/>
      <c r="F214" s="19"/>
      <c r="G214" s="19"/>
      <c r="H214" s="19"/>
      <c r="I214" s="18"/>
      <c r="J214" s="16"/>
      <c r="K214" s="16"/>
      <c r="L214" s="20"/>
      <c r="M214" s="21"/>
      <c r="N214" s="22"/>
    </row>
    <row r="215" spans="1:14" ht="24.75" customHeight="1" x14ac:dyDescent="0.25">
      <c r="A215" s="29" t="s">
        <v>192</v>
      </c>
      <c r="B215" s="37" t="s">
        <v>110</v>
      </c>
      <c r="C215" s="31">
        <v>19.079999999999998</v>
      </c>
      <c r="D215" s="31">
        <f>30*0.2</f>
        <v>6</v>
      </c>
      <c r="E215" s="31">
        <f>C215/D215*100</f>
        <v>318</v>
      </c>
      <c r="F215" s="32">
        <v>2002</v>
      </c>
      <c r="G215" s="32">
        <v>8000</v>
      </c>
      <c r="H215" s="32">
        <v>1600</v>
      </c>
      <c r="I215" s="31">
        <f>F215/H215*100</f>
        <v>125.125</v>
      </c>
      <c r="J215" s="29" t="s">
        <v>12</v>
      </c>
      <c r="K215" s="29" t="s">
        <v>12</v>
      </c>
      <c r="L215" s="30"/>
      <c r="M215" s="33">
        <v>13</v>
      </c>
      <c r="N215" s="34">
        <f>M215/F215*100</f>
        <v>0.64935064935064934</v>
      </c>
    </row>
    <row r="216" spans="1:14" ht="24.75" customHeight="1" x14ac:dyDescent="0.25">
      <c r="A216" s="29" t="s">
        <v>193</v>
      </c>
      <c r="B216" s="37" t="s">
        <v>112</v>
      </c>
      <c r="C216" s="31">
        <v>27.72</v>
      </c>
      <c r="D216" s="31">
        <f>30*0.2</f>
        <v>6</v>
      </c>
      <c r="E216" s="31">
        <f t="shared" ref="E216:E218" si="50">C216/D216*100</f>
        <v>462</v>
      </c>
      <c r="F216" s="32">
        <v>1584</v>
      </c>
      <c r="G216" s="32">
        <v>8000</v>
      </c>
      <c r="H216" s="32">
        <v>1600</v>
      </c>
      <c r="I216" s="31">
        <f>F216/H216*100</f>
        <v>99</v>
      </c>
      <c r="J216" s="29" t="s">
        <v>12</v>
      </c>
      <c r="K216" s="29" t="s">
        <v>12</v>
      </c>
      <c r="L216" s="30"/>
      <c r="M216" s="33">
        <v>28</v>
      </c>
      <c r="N216" s="34">
        <f>M216/F216*100</f>
        <v>1.7676767676767675</v>
      </c>
    </row>
    <row r="217" spans="1:14" ht="24.75" customHeight="1" x14ac:dyDescent="0.25">
      <c r="A217" s="16">
        <v>2</v>
      </c>
      <c r="B217" s="20" t="s">
        <v>235</v>
      </c>
      <c r="C217" s="18"/>
      <c r="D217" s="18"/>
      <c r="E217" s="31"/>
      <c r="F217" s="20"/>
      <c r="G217" s="20"/>
      <c r="H217" s="20"/>
      <c r="I217" s="31"/>
      <c r="J217" s="16"/>
      <c r="K217" s="16"/>
      <c r="L217" s="20"/>
      <c r="M217" s="33"/>
      <c r="N217" s="34"/>
    </row>
    <row r="218" spans="1:14" ht="24.75" customHeight="1" x14ac:dyDescent="0.25">
      <c r="A218" s="29" t="s">
        <v>205</v>
      </c>
      <c r="B218" s="30" t="s">
        <v>120</v>
      </c>
      <c r="C218" s="31">
        <v>6.88</v>
      </c>
      <c r="D218" s="31">
        <f>14*0.2</f>
        <v>2.8000000000000003</v>
      </c>
      <c r="E218" s="31">
        <f t="shared" si="50"/>
        <v>245.71428571428569</v>
      </c>
      <c r="F218" s="32">
        <v>3565</v>
      </c>
      <c r="G218" s="32">
        <v>8000</v>
      </c>
      <c r="H218" s="32">
        <v>1600</v>
      </c>
      <c r="I218" s="31">
        <f>F218/H218*100</f>
        <v>222.8125</v>
      </c>
      <c r="J218" s="29" t="s">
        <v>12</v>
      </c>
      <c r="K218" s="29" t="s">
        <v>12</v>
      </c>
      <c r="L218" s="30"/>
      <c r="M218" s="33">
        <v>68</v>
      </c>
      <c r="N218" s="34">
        <f>M218/F218*100</f>
        <v>1.9074333800841514</v>
      </c>
    </row>
    <row r="219" spans="1:14" ht="14.25" customHeight="1" x14ac:dyDescent="0.25">
      <c r="C219" s="4"/>
      <c r="D219" s="4"/>
    </row>
    <row r="220" spans="1:14" ht="15.75" x14ac:dyDescent="0.25">
      <c r="A220" s="12"/>
      <c r="C220" s="4"/>
      <c r="D220" s="4"/>
    </row>
    <row r="221" spans="1:14" ht="15.75" x14ac:dyDescent="0.25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</row>
    <row r="222" spans="1:14" ht="15.75" x14ac:dyDescent="0.25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</row>
    <row r="223" spans="1:14" ht="15.75" x14ac:dyDescent="0.25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</row>
    <row r="224" spans="1:14" ht="15.75" x14ac:dyDescent="0.25">
      <c r="A224" s="74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</row>
    <row r="225" spans="1:14" ht="14.25" customHeight="1" x14ac:dyDescent="0.25">
      <c r="A225" s="13"/>
      <c r="B225" s="13"/>
      <c r="C225" s="14"/>
      <c r="D225" s="14"/>
      <c r="E225" s="13"/>
      <c r="F225" s="15"/>
      <c r="G225" s="15"/>
      <c r="H225" s="15"/>
      <c r="I225" s="13"/>
      <c r="J225" s="13"/>
      <c r="K225" s="13"/>
      <c r="L225" s="13"/>
      <c r="M225" s="13"/>
      <c r="N225" s="13"/>
    </row>
    <row r="226" spans="1:14" ht="14.25" customHeight="1" x14ac:dyDescent="0.25">
      <c r="A226" s="13"/>
      <c r="B226" s="13"/>
      <c r="C226" s="14"/>
      <c r="D226" s="14"/>
      <c r="E226" s="13"/>
      <c r="F226" s="15"/>
      <c r="G226" s="15"/>
      <c r="H226" s="15"/>
      <c r="I226" s="13"/>
      <c r="J226" s="13"/>
      <c r="K226" s="13"/>
      <c r="L226" s="13"/>
      <c r="M226" s="13"/>
      <c r="N226" s="13"/>
    </row>
    <row r="227" spans="1:14" ht="14.25" customHeight="1" x14ac:dyDescent="0.25">
      <c r="A227" s="13"/>
      <c r="B227" s="13"/>
      <c r="C227" s="14"/>
      <c r="D227" s="14"/>
      <c r="E227" s="13"/>
      <c r="F227" s="15"/>
      <c r="G227" s="15"/>
      <c r="H227" s="15"/>
      <c r="I227" s="13"/>
      <c r="J227" s="13"/>
      <c r="K227" s="13"/>
      <c r="L227" s="13"/>
      <c r="M227" s="13"/>
      <c r="N227" s="13"/>
    </row>
    <row r="228" spans="1:14" ht="14.25" customHeight="1" x14ac:dyDescent="0.25">
      <c r="A228" s="13"/>
      <c r="B228" s="13"/>
      <c r="C228" s="14"/>
      <c r="D228" s="14"/>
      <c r="E228" s="13"/>
      <c r="F228" s="15"/>
      <c r="G228" s="15"/>
      <c r="H228" s="15"/>
      <c r="I228" s="13"/>
      <c r="J228" s="13"/>
      <c r="K228" s="13"/>
      <c r="L228" s="13"/>
      <c r="M228" s="13"/>
      <c r="N228" s="13"/>
    </row>
    <row r="229" spans="1:14" ht="14.25" customHeight="1" x14ac:dyDescent="0.25">
      <c r="A229" s="13"/>
      <c r="B229" s="13"/>
      <c r="C229" s="14"/>
      <c r="D229" s="14"/>
      <c r="E229" s="13"/>
      <c r="F229" s="15"/>
      <c r="G229" s="15"/>
      <c r="H229" s="15"/>
      <c r="I229" s="13"/>
      <c r="J229" s="13"/>
      <c r="K229" s="13"/>
      <c r="L229" s="13"/>
      <c r="M229" s="13"/>
      <c r="N229" s="13"/>
    </row>
    <row r="230" spans="1:14" ht="14.25" customHeight="1" x14ac:dyDescent="0.25">
      <c r="A230" s="13"/>
      <c r="B230" s="13"/>
      <c r="C230" s="14"/>
      <c r="D230" s="14"/>
      <c r="E230" s="13"/>
      <c r="F230" s="15"/>
      <c r="G230" s="15"/>
      <c r="H230" s="15"/>
      <c r="I230" s="13"/>
      <c r="J230" s="13"/>
      <c r="K230" s="13"/>
      <c r="L230" s="13"/>
      <c r="M230" s="13"/>
      <c r="N230" s="13"/>
    </row>
    <row r="231" spans="1:14" ht="14.25" customHeight="1" x14ac:dyDescent="0.25">
      <c r="A231" s="13"/>
      <c r="B231" s="13"/>
      <c r="C231" s="14"/>
      <c r="D231" s="14"/>
      <c r="E231" s="13"/>
      <c r="F231" s="15"/>
      <c r="G231" s="15"/>
      <c r="H231" s="15"/>
      <c r="I231" s="13"/>
      <c r="J231" s="13"/>
      <c r="K231" s="13"/>
      <c r="L231" s="13"/>
      <c r="M231" s="13"/>
      <c r="N231" s="13"/>
    </row>
    <row r="232" spans="1:14" ht="14.25" customHeight="1" x14ac:dyDescent="0.25">
      <c r="C232" s="4"/>
      <c r="D232" s="4"/>
    </row>
    <row r="233" spans="1:14" ht="14.25" customHeight="1" x14ac:dyDescent="0.25">
      <c r="C233" s="4"/>
      <c r="D233" s="4"/>
    </row>
    <row r="234" spans="1:14" ht="14.25" customHeight="1" x14ac:dyDescent="0.25">
      <c r="C234" s="4"/>
      <c r="D234" s="4"/>
    </row>
    <row r="235" spans="1:14" ht="14.25" customHeight="1" x14ac:dyDescent="0.25">
      <c r="C235" s="4"/>
      <c r="D235" s="4"/>
    </row>
    <row r="236" spans="1:14" ht="14.25" customHeight="1" x14ac:dyDescent="0.25">
      <c r="C236" s="4"/>
      <c r="D236" s="4"/>
    </row>
    <row r="237" spans="1:14" ht="14.25" customHeight="1" x14ac:dyDescent="0.25">
      <c r="C237" s="4"/>
      <c r="D237" s="4"/>
    </row>
    <row r="238" spans="1:14" ht="14.25" customHeight="1" x14ac:dyDescent="0.25">
      <c r="C238" s="4"/>
      <c r="D238" s="4"/>
    </row>
    <row r="239" spans="1:14" ht="14.25" customHeight="1" x14ac:dyDescent="0.25">
      <c r="C239" s="4"/>
      <c r="D239" s="4"/>
    </row>
    <row r="240" spans="1:14" ht="14.25" customHeight="1" x14ac:dyDescent="0.25">
      <c r="C240" s="4"/>
      <c r="D240" s="4"/>
    </row>
    <row r="241" spans="3:4" ht="14.25" customHeight="1" x14ac:dyDescent="0.25">
      <c r="C241" s="4"/>
      <c r="D241" s="4"/>
    </row>
    <row r="242" spans="3:4" ht="14.25" customHeight="1" x14ac:dyDescent="0.25">
      <c r="C242" s="4"/>
      <c r="D242" s="4"/>
    </row>
    <row r="243" spans="3:4" ht="14.25" customHeight="1" x14ac:dyDescent="0.25">
      <c r="C243" s="4"/>
      <c r="D243" s="4"/>
    </row>
    <row r="244" spans="3:4" ht="14.25" customHeight="1" x14ac:dyDescent="0.25">
      <c r="C244" s="4"/>
      <c r="D244" s="4"/>
    </row>
    <row r="245" spans="3:4" ht="14.25" customHeight="1" x14ac:dyDescent="0.25">
      <c r="C245" s="4"/>
      <c r="D245" s="4"/>
    </row>
    <row r="246" spans="3:4" ht="14.25" customHeight="1" x14ac:dyDescent="0.25">
      <c r="C246" s="4"/>
      <c r="D246" s="4"/>
    </row>
    <row r="247" spans="3:4" ht="14.25" customHeight="1" x14ac:dyDescent="0.25">
      <c r="C247" s="4"/>
      <c r="D247" s="4"/>
    </row>
    <row r="248" spans="3:4" ht="14.25" customHeight="1" x14ac:dyDescent="0.25">
      <c r="C248" s="4"/>
      <c r="D248" s="4"/>
    </row>
    <row r="249" spans="3:4" ht="14.25" customHeight="1" x14ac:dyDescent="0.25">
      <c r="C249" s="4"/>
      <c r="D249" s="4"/>
    </row>
    <row r="250" spans="3:4" ht="14.25" customHeight="1" x14ac:dyDescent="0.25">
      <c r="C250" s="4"/>
      <c r="D250" s="4"/>
    </row>
    <row r="251" spans="3:4" ht="14.25" customHeight="1" x14ac:dyDescent="0.25">
      <c r="C251" s="4"/>
      <c r="D251" s="4"/>
    </row>
    <row r="252" spans="3:4" ht="14.25" customHeight="1" x14ac:dyDescent="0.25">
      <c r="C252" s="4"/>
      <c r="D252" s="4"/>
    </row>
    <row r="253" spans="3:4" ht="14.25" customHeight="1" x14ac:dyDescent="0.25">
      <c r="C253" s="4"/>
      <c r="D253" s="4"/>
    </row>
    <row r="254" spans="3:4" ht="14.25" customHeight="1" x14ac:dyDescent="0.25">
      <c r="C254" s="4"/>
      <c r="D254" s="4"/>
    </row>
    <row r="255" spans="3:4" ht="14.25" customHeight="1" x14ac:dyDescent="0.25">
      <c r="C255" s="4"/>
      <c r="D255" s="4"/>
    </row>
    <row r="256" spans="3:4" ht="14.25" customHeight="1" x14ac:dyDescent="0.25">
      <c r="C256" s="4"/>
      <c r="D256" s="4"/>
    </row>
    <row r="257" spans="3:4" ht="14.25" customHeight="1" x14ac:dyDescent="0.25">
      <c r="C257" s="4"/>
      <c r="D257" s="4"/>
    </row>
    <row r="258" spans="3:4" ht="14.25" customHeight="1" x14ac:dyDescent="0.25">
      <c r="C258" s="4"/>
      <c r="D258" s="4"/>
    </row>
    <row r="259" spans="3:4" ht="14.25" customHeight="1" x14ac:dyDescent="0.25">
      <c r="C259" s="4"/>
      <c r="D259" s="4"/>
    </row>
    <row r="260" spans="3:4" ht="14.25" customHeight="1" x14ac:dyDescent="0.25">
      <c r="C260" s="4"/>
      <c r="D260" s="4"/>
    </row>
    <row r="261" spans="3:4" ht="14.25" customHeight="1" x14ac:dyDescent="0.25">
      <c r="C261" s="4"/>
      <c r="D261" s="4"/>
    </row>
    <row r="262" spans="3:4" ht="14.25" customHeight="1" x14ac:dyDescent="0.25">
      <c r="C262" s="4"/>
      <c r="D262" s="4"/>
    </row>
    <row r="263" spans="3:4" ht="14.25" customHeight="1" x14ac:dyDescent="0.25">
      <c r="C263" s="4"/>
      <c r="D263" s="4"/>
    </row>
    <row r="264" spans="3:4" ht="14.25" customHeight="1" x14ac:dyDescent="0.25">
      <c r="C264" s="4"/>
      <c r="D264" s="4"/>
    </row>
    <row r="265" spans="3:4" ht="14.25" customHeight="1" x14ac:dyDescent="0.25">
      <c r="C265" s="4"/>
      <c r="D265" s="4"/>
    </row>
    <row r="266" spans="3:4" ht="14.25" customHeight="1" x14ac:dyDescent="0.25">
      <c r="C266" s="4"/>
      <c r="D266" s="4"/>
    </row>
    <row r="267" spans="3:4" ht="14.25" customHeight="1" x14ac:dyDescent="0.25">
      <c r="C267" s="4"/>
      <c r="D267" s="4"/>
    </row>
    <row r="268" spans="3:4" ht="14.25" customHeight="1" x14ac:dyDescent="0.25">
      <c r="C268" s="4"/>
      <c r="D268" s="4"/>
    </row>
    <row r="269" spans="3:4" ht="14.25" customHeight="1" x14ac:dyDescent="0.25">
      <c r="C269" s="4"/>
      <c r="D269" s="4"/>
    </row>
    <row r="270" spans="3:4" ht="14.25" customHeight="1" x14ac:dyDescent="0.25">
      <c r="C270" s="4"/>
      <c r="D270" s="4"/>
    </row>
    <row r="271" spans="3:4" ht="14.25" customHeight="1" x14ac:dyDescent="0.25">
      <c r="C271" s="4"/>
      <c r="D271" s="4"/>
    </row>
    <row r="272" spans="3:4" ht="14.25" customHeight="1" x14ac:dyDescent="0.25">
      <c r="C272" s="4"/>
      <c r="D272" s="4"/>
    </row>
    <row r="273" spans="3:4" ht="14.25" customHeight="1" x14ac:dyDescent="0.25">
      <c r="C273" s="4"/>
      <c r="D273" s="4"/>
    </row>
    <row r="274" spans="3:4" ht="14.25" customHeight="1" x14ac:dyDescent="0.25">
      <c r="C274" s="4"/>
      <c r="D274" s="4"/>
    </row>
    <row r="275" spans="3:4" ht="14.25" customHeight="1" x14ac:dyDescent="0.25">
      <c r="C275" s="4"/>
      <c r="D275" s="4"/>
    </row>
    <row r="276" spans="3:4" ht="14.25" customHeight="1" x14ac:dyDescent="0.25">
      <c r="C276" s="4"/>
      <c r="D276" s="4"/>
    </row>
    <row r="277" spans="3:4" ht="14.25" customHeight="1" x14ac:dyDescent="0.25">
      <c r="C277" s="4"/>
      <c r="D277" s="4"/>
    </row>
    <row r="278" spans="3:4" ht="14.25" customHeight="1" x14ac:dyDescent="0.25">
      <c r="C278" s="4"/>
      <c r="D278" s="4"/>
    </row>
    <row r="279" spans="3:4" ht="14.25" customHeight="1" x14ac:dyDescent="0.25">
      <c r="C279" s="4"/>
      <c r="D279" s="4"/>
    </row>
    <row r="280" spans="3:4" ht="14.25" customHeight="1" x14ac:dyDescent="0.25">
      <c r="C280" s="4"/>
      <c r="D280" s="4"/>
    </row>
    <row r="281" spans="3:4" ht="14.25" customHeight="1" x14ac:dyDescent="0.25">
      <c r="C281" s="4"/>
      <c r="D281" s="4"/>
    </row>
    <row r="282" spans="3:4" ht="14.25" customHeight="1" x14ac:dyDescent="0.25">
      <c r="C282" s="4"/>
      <c r="D282" s="4"/>
    </row>
    <row r="283" spans="3:4" ht="14.25" customHeight="1" x14ac:dyDescent="0.25">
      <c r="C283" s="4"/>
      <c r="D283" s="4"/>
    </row>
    <row r="284" spans="3:4" ht="14.25" customHeight="1" x14ac:dyDescent="0.25">
      <c r="C284" s="4"/>
      <c r="D284" s="4"/>
    </row>
    <row r="285" spans="3:4" ht="14.25" customHeight="1" x14ac:dyDescent="0.25">
      <c r="C285" s="4"/>
      <c r="D285" s="4"/>
    </row>
    <row r="286" spans="3:4" ht="14.25" customHeight="1" x14ac:dyDescent="0.25">
      <c r="C286" s="4"/>
      <c r="D286" s="4"/>
    </row>
    <row r="287" spans="3:4" ht="14.25" customHeight="1" x14ac:dyDescent="0.25">
      <c r="C287" s="4"/>
      <c r="D287" s="4"/>
    </row>
    <row r="288" spans="3:4" ht="14.25" customHeight="1" x14ac:dyDescent="0.25">
      <c r="C288" s="4"/>
      <c r="D288" s="4"/>
    </row>
    <row r="289" spans="3:4" ht="14.25" customHeight="1" x14ac:dyDescent="0.25">
      <c r="C289" s="4"/>
      <c r="D289" s="4"/>
    </row>
    <row r="290" spans="3:4" ht="14.25" customHeight="1" x14ac:dyDescent="0.25">
      <c r="C290" s="4"/>
      <c r="D290" s="4"/>
    </row>
    <row r="291" spans="3:4" ht="14.25" customHeight="1" x14ac:dyDescent="0.25">
      <c r="C291" s="4"/>
      <c r="D291" s="4"/>
    </row>
    <row r="292" spans="3:4" ht="14.25" customHeight="1" x14ac:dyDescent="0.25">
      <c r="C292" s="4"/>
      <c r="D292" s="4"/>
    </row>
    <row r="293" spans="3:4" ht="14.25" customHeight="1" x14ac:dyDescent="0.25">
      <c r="C293" s="4"/>
      <c r="D293" s="4"/>
    </row>
    <row r="294" spans="3:4" ht="14.25" customHeight="1" x14ac:dyDescent="0.25">
      <c r="C294" s="4"/>
      <c r="D294" s="4"/>
    </row>
    <row r="295" spans="3:4" ht="14.25" customHeight="1" x14ac:dyDescent="0.25">
      <c r="C295" s="4"/>
      <c r="D295" s="4"/>
    </row>
    <row r="296" spans="3:4" ht="14.25" customHeight="1" x14ac:dyDescent="0.25">
      <c r="C296" s="4"/>
      <c r="D296" s="4"/>
    </row>
    <row r="297" spans="3:4" ht="14.25" customHeight="1" x14ac:dyDescent="0.25">
      <c r="C297" s="4"/>
      <c r="D297" s="4"/>
    </row>
    <row r="298" spans="3:4" ht="14.25" customHeight="1" x14ac:dyDescent="0.25">
      <c r="C298" s="4"/>
      <c r="D298" s="4"/>
    </row>
    <row r="299" spans="3:4" ht="14.25" customHeight="1" x14ac:dyDescent="0.25">
      <c r="C299" s="4"/>
      <c r="D299" s="4"/>
    </row>
    <row r="300" spans="3:4" ht="14.25" customHeight="1" x14ac:dyDescent="0.25">
      <c r="C300" s="4"/>
      <c r="D300" s="4"/>
    </row>
    <row r="301" spans="3:4" ht="14.25" customHeight="1" x14ac:dyDescent="0.25">
      <c r="C301" s="4"/>
      <c r="D301" s="4"/>
    </row>
    <row r="302" spans="3:4" ht="14.25" customHeight="1" x14ac:dyDescent="0.25">
      <c r="C302" s="4"/>
      <c r="D302" s="4"/>
    </row>
    <row r="303" spans="3:4" ht="14.25" customHeight="1" x14ac:dyDescent="0.25">
      <c r="C303" s="4"/>
      <c r="D303" s="4"/>
    </row>
    <row r="304" spans="3:4" ht="14.25" customHeight="1" x14ac:dyDescent="0.25">
      <c r="C304" s="4"/>
      <c r="D304" s="4"/>
    </row>
    <row r="305" spans="3:4" ht="14.25" customHeight="1" x14ac:dyDescent="0.25">
      <c r="C305" s="4"/>
      <c r="D305" s="4"/>
    </row>
    <row r="306" spans="3:4" ht="14.25" customHeight="1" x14ac:dyDescent="0.25">
      <c r="C306" s="4"/>
      <c r="D306" s="4"/>
    </row>
    <row r="307" spans="3:4" ht="14.25" customHeight="1" x14ac:dyDescent="0.25">
      <c r="C307" s="4"/>
      <c r="D307" s="4"/>
    </row>
    <row r="308" spans="3:4" ht="14.25" customHeight="1" x14ac:dyDescent="0.25">
      <c r="C308" s="4"/>
      <c r="D308" s="4"/>
    </row>
    <row r="309" spans="3:4" ht="14.25" customHeight="1" x14ac:dyDescent="0.25">
      <c r="C309" s="4"/>
      <c r="D309" s="4"/>
    </row>
    <row r="310" spans="3:4" ht="14.25" customHeight="1" x14ac:dyDescent="0.25">
      <c r="C310" s="4"/>
      <c r="D310" s="4"/>
    </row>
    <row r="311" spans="3:4" ht="14.25" customHeight="1" x14ac:dyDescent="0.25">
      <c r="C311" s="4"/>
      <c r="D311" s="4"/>
    </row>
    <row r="312" spans="3:4" ht="14.25" customHeight="1" x14ac:dyDescent="0.25">
      <c r="C312" s="4"/>
      <c r="D312" s="4"/>
    </row>
    <row r="313" spans="3:4" ht="14.25" customHeight="1" x14ac:dyDescent="0.25">
      <c r="C313" s="4"/>
      <c r="D313" s="4"/>
    </row>
    <row r="314" spans="3:4" ht="14.25" customHeight="1" x14ac:dyDescent="0.25">
      <c r="C314" s="4"/>
      <c r="D314" s="4"/>
    </row>
    <row r="315" spans="3:4" ht="14.25" customHeight="1" x14ac:dyDescent="0.25">
      <c r="C315" s="4"/>
      <c r="D315" s="4"/>
    </row>
    <row r="316" spans="3:4" ht="14.25" customHeight="1" x14ac:dyDescent="0.25">
      <c r="C316" s="4"/>
      <c r="D316" s="4"/>
    </row>
    <row r="317" spans="3:4" ht="14.25" customHeight="1" x14ac:dyDescent="0.25">
      <c r="C317" s="4"/>
      <c r="D317" s="4"/>
    </row>
    <row r="318" spans="3:4" ht="14.25" customHeight="1" x14ac:dyDescent="0.25">
      <c r="C318" s="4"/>
      <c r="D318" s="4"/>
    </row>
    <row r="319" spans="3:4" ht="14.25" customHeight="1" x14ac:dyDescent="0.25">
      <c r="C319" s="4"/>
      <c r="D319" s="4"/>
    </row>
    <row r="320" spans="3:4" ht="14.25" customHeight="1" x14ac:dyDescent="0.25">
      <c r="C320" s="4"/>
      <c r="D320" s="4"/>
    </row>
    <row r="321" spans="3:4" ht="14.25" customHeight="1" x14ac:dyDescent="0.25">
      <c r="C321" s="4"/>
      <c r="D321" s="4"/>
    </row>
    <row r="322" spans="3:4" ht="14.25" customHeight="1" x14ac:dyDescent="0.25">
      <c r="C322" s="4"/>
      <c r="D322" s="4"/>
    </row>
    <row r="323" spans="3:4" ht="14.25" customHeight="1" x14ac:dyDescent="0.25">
      <c r="C323" s="4"/>
      <c r="D323" s="4"/>
    </row>
    <row r="324" spans="3:4" ht="14.25" customHeight="1" x14ac:dyDescent="0.25">
      <c r="C324" s="4"/>
      <c r="D324" s="4"/>
    </row>
    <row r="325" spans="3:4" ht="14.25" customHeight="1" x14ac:dyDescent="0.25">
      <c r="C325" s="4"/>
      <c r="D325" s="4"/>
    </row>
    <row r="326" spans="3:4" ht="14.25" customHeight="1" x14ac:dyDescent="0.25">
      <c r="C326" s="4"/>
      <c r="D326" s="4"/>
    </row>
    <row r="327" spans="3:4" ht="14.25" customHeight="1" x14ac:dyDescent="0.25">
      <c r="C327" s="4"/>
      <c r="D327" s="4"/>
    </row>
    <row r="328" spans="3:4" ht="14.25" customHeight="1" x14ac:dyDescent="0.25">
      <c r="C328" s="4"/>
      <c r="D328" s="4"/>
    </row>
    <row r="329" spans="3:4" ht="14.25" customHeight="1" x14ac:dyDescent="0.25">
      <c r="C329" s="4"/>
      <c r="D329" s="4"/>
    </row>
    <row r="330" spans="3:4" ht="14.25" customHeight="1" x14ac:dyDescent="0.25">
      <c r="C330" s="4"/>
      <c r="D330" s="4"/>
    </row>
    <row r="331" spans="3:4" ht="14.25" customHeight="1" x14ac:dyDescent="0.25">
      <c r="C331" s="4"/>
      <c r="D331" s="4"/>
    </row>
    <row r="332" spans="3:4" ht="14.25" customHeight="1" x14ac:dyDescent="0.25">
      <c r="C332" s="4"/>
      <c r="D332" s="4"/>
    </row>
    <row r="333" spans="3:4" ht="14.25" customHeight="1" x14ac:dyDescent="0.25">
      <c r="C333" s="4"/>
      <c r="D333" s="4"/>
    </row>
    <row r="334" spans="3:4" ht="14.25" customHeight="1" x14ac:dyDescent="0.25">
      <c r="C334" s="4"/>
      <c r="D334" s="4"/>
    </row>
    <row r="335" spans="3:4" ht="14.25" customHeight="1" x14ac:dyDescent="0.25">
      <c r="C335" s="4"/>
      <c r="D335" s="4"/>
    </row>
    <row r="336" spans="3:4" ht="14.25" customHeight="1" x14ac:dyDescent="0.25">
      <c r="C336" s="4"/>
      <c r="D336" s="4"/>
    </row>
    <row r="337" spans="3:4" ht="14.25" customHeight="1" x14ac:dyDescent="0.25">
      <c r="C337" s="4"/>
      <c r="D337" s="4"/>
    </row>
    <row r="338" spans="3:4" ht="14.25" customHeight="1" x14ac:dyDescent="0.25">
      <c r="C338" s="4"/>
      <c r="D338" s="4"/>
    </row>
    <row r="339" spans="3:4" ht="14.25" customHeight="1" x14ac:dyDescent="0.25">
      <c r="C339" s="4"/>
      <c r="D339" s="4"/>
    </row>
    <row r="340" spans="3:4" ht="14.25" customHeight="1" x14ac:dyDescent="0.25">
      <c r="C340" s="4"/>
      <c r="D340" s="4"/>
    </row>
    <row r="341" spans="3:4" ht="14.25" customHeight="1" x14ac:dyDescent="0.25">
      <c r="C341" s="4"/>
      <c r="D341" s="4"/>
    </row>
    <row r="342" spans="3:4" ht="14.25" customHeight="1" x14ac:dyDescent="0.25">
      <c r="C342" s="4"/>
      <c r="D342" s="4"/>
    </row>
    <row r="343" spans="3:4" ht="14.25" customHeight="1" x14ac:dyDescent="0.25">
      <c r="C343" s="4"/>
      <c r="D343" s="4"/>
    </row>
    <row r="344" spans="3:4" ht="14.25" customHeight="1" x14ac:dyDescent="0.25">
      <c r="C344" s="4"/>
      <c r="D344" s="4"/>
    </row>
    <row r="345" spans="3:4" ht="14.25" customHeight="1" x14ac:dyDescent="0.25">
      <c r="C345" s="4"/>
      <c r="D345" s="4"/>
    </row>
    <row r="346" spans="3:4" ht="14.25" customHeight="1" x14ac:dyDescent="0.25">
      <c r="C346" s="4"/>
      <c r="D346" s="4"/>
    </row>
    <row r="347" spans="3:4" ht="14.25" customHeight="1" x14ac:dyDescent="0.25">
      <c r="C347" s="4"/>
      <c r="D347" s="4"/>
    </row>
    <row r="348" spans="3:4" ht="14.25" customHeight="1" x14ac:dyDescent="0.25">
      <c r="C348" s="4"/>
      <c r="D348" s="4"/>
    </row>
    <row r="349" spans="3:4" ht="14.25" customHeight="1" x14ac:dyDescent="0.25">
      <c r="C349" s="4"/>
      <c r="D349" s="4"/>
    </row>
    <row r="350" spans="3:4" ht="14.25" customHeight="1" x14ac:dyDescent="0.25">
      <c r="C350" s="4"/>
      <c r="D350" s="4"/>
    </row>
    <row r="351" spans="3:4" ht="14.25" customHeight="1" x14ac:dyDescent="0.25">
      <c r="C351" s="4"/>
      <c r="D351" s="4"/>
    </row>
    <row r="352" spans="3:4" ht="14.25" customHeight="1" x14ac:dyDescent="0.25">
      <c r="C352" s="4"/>
      <c r="D352" s="4"/>
    </row>
    <row r="353" spans="3:4" ht="14.25" customHeight="1" x14ac:dyDescent="0.25">
      <c r="C353" s="4"/>
      <c r="D353" s="4"/>
    </row>
    <row r="354" spans="3:4" ht="14.25" customHeight="1" x14ac:dyDescent="0.25">
      <c r="C354" s="4"/>
      <c r="D354" s="4"/>
    </row>
    <row r="355" spans="3:4" ht="14.25" customHeight="1" x14ac:dyDescent="0.25">
      <c r="C355" s="4"/>
      <c r="D355" s="4"/>
    </row>
    <row r="356" spans="3:4" ht="14.25" customHeight="1" x14ac:dyDescent="0.25">
      <c r="C356" s="4"/>
      <c r="D356" s="4"/>
    </row>
    <row r="357" spans="3:4" ht="14.25" customHeight="1" x14ac:dyDescent="0.25">
      <c r="C357" s="4"/>
      <c r="D357" s="4"/>
    </row>
    <row r="358" spans="3:4" ht="14.25" customHeight="1" x14ac:dyDescent="0.25">
      <c r="C358" s="4"/>
      <c r="D358" s="4"/>
    </row>
    <row r="359" spans="3:4" ht="14.25" customHeight="1" x14ac:dyDescent="0.25">
      <c r="C359" s="4"/>
      <c r="D359" s="4"/>
    </row>
    <row r="360" spans="3:4" ht="14.25" customHeight="1" x14ac:dyDescent="0.25">
      <c r="C360" s="4"/>
      <c r="D360" s="4"/>
    </row>
    <row r="361" spans="3:4" ht="14.25" customHeight="1" x14ac:dyDescent="0.25">
      <c r="C361" s="4"/>
      <c r="D361" s="4"/>
    </row>
    <row r="362" spans="3:4" ht="14.25" customHeight="1" x14ac:dyDescent="0.25">
      <c r="C362" s="4"/>
      <c r="D362" s="4"/>
    </row>
    <row r="363" spans="3:4" ht="14.25" customHeight="1" x14ac:dyDescent="0.25">
      <c r="C363" s="4"/>
      <c r="D363" s="4"/>
    </row>
    <row r="364" spans="3:4" ht="14.25" customHeight="1" x14ac:dyDescent="0.25">
      <c r="C364" s="4"/>
      <c r="D364" s="4"/>
    </row>
    <row r="365" spans="3:4" ht="14.25" customHeight="1" x14ac:dyDescent="0.25">
      <c r="C365" s="4"/>
      <c r="D365" s="4"/>
    </row>
    <row r="366" spans="3:4" ht="14.25" customHeight="1" x14ac:dyDescent="0.25">
      <c r="C366" s="4"/>
      <c r="D366" s="4"/>
    </row>
    <row r="367" spans="3:4" ht="14.25" customHeight="1" x14ac:dyDescent="0.25">
      <c r="C367" s="4"/>
      <c r="D367" s="4"/>
    </row>
    <row r="368" spans="3:4" ht="14.25" customHeight="1" x14ac:dyDescent="0.25">
      <c r="C368" s="4"/>
      <c r="D368" s="4"/>
    </row>
    <row r="369" spans="3:4" ht="14.25" customHeight="1" x14ac:dyDescent="0.25">
      <c r="C369" s="4"/>
      <c r="D369" s="4"/>
    </row>
    <row r="370" spans="3:4" ht="14.25" customHeight="1" x14ac:dyDescent="0.25">
      <c r="C370" s="4"/>
      <c r="D370" s="4"/>
    </row>
    <row r="371" spans="3:4" ht="14.25" customHeight="1" x14ac:dyDescent="0.25">
      <c r="C371" s="4"/>
      <c r="D371" s="4"/>
    </row>
    <row r="372" spans="3:4" ht="14.25" customHeight="1" x14ac:dyDescent="0.25">
      <c r="C372" s="4"/>
      <c r="D372" s="4"/>
    </row>
    <row r="373" spans="3:4" ht="14.25" customHeight="1" x14ac:dyDescent="0.25">
      <c r="C373" s="4"/>
      <c r="D373" s="4"/>
    </row>
    <row r="374" spans="3:4" ht="14.25" customHeight="1" x14ac:dyDescent="0.25">
      <c r="C374" s="4"/>
      <c r="D374" s="4"/>
    </row>
    <row r="375" spans="3:4" ht="14.25" customHeight="1" x14ac:dyDescent="0.25">
      <c r="C375" s="4"/>
      <c r="D375" s="4"/>
    </row>
    <row r="376" spans="3:4" ht="14.25" customHeight="1" x14ac:dyDescent="0.25">
      <c r="C376" s="4"/>
      <c r="D376" s="4"/>
    </row>
    <row r="377" spans="3:4" ht="14.25" customHeight="1" x14ac:dyDescent="0.25">
      <c r="C377" s="4"/>
      <c r="D377" s="4"/>
    </row>
    <row r="378" spans="3:4" ht="14.25" customHeight="1" x14ac:dyDescent="0.25">
      <c r="C378" s="4"/>
      <c r="D378" s="4"/>
    </row>
    <row r="379" spans="3:4" ht="14.25" customHeight="1" x14ac:dyDescent="0.25">
      <c r="C379" s="4"/>
      <c r="D379" s="4"/>
    </row>
    <row r="380" spans="3:4" ht="14.25" customHeight="1" x14ac:dyDescent="0.25">
      <c r="C380" s="4"/>
      <c r="D380" s="4"/>
    </row>
    <row r="381" spans="3:4" ht="14.25" customHeight="1" x14ac:dyDescent="0.25">
      <c r="C381" s="4"/>
      <c r="D381" s="4"/>
    </row>
    <row r="382" spans="3:4" ht="14.25" customHeight="1" x14ac:dyDescent="0.25">
      <c r="C382" s="4"/>
      <c r="D382" s="4"/>
    </row>
    <row r="383" spans="3:4" ht="14.25" customHeight="1" x14ac:dyDescent="0.25">
      <c r="C383" s="4"/>
      <c r="D383" s="4"/>
    </row>
    <row r="384" spans="3:4" ht="14.25" customHeight="1" x14ac:dyDescent="0.25">
      <c r="C384" s="4"/>
      <c r="D384" s="4"/>
    </row>
    <row r="385" spans="3:4" ht="14.25" customHeight="1" x14ac:dyDescent="0.25">
      <c r="C385" s="4"/>
      <c r="D385" s="4"/>
    </row>
    <row r="386" spans="3:4" ht="14.25" customHeight="1" x14ac:dyDescent="0.25">
      <c r="C386" s="4"/>
      <c r="D386" s="4"/>
    </row>
    <row r="387" spans="3:4" ht="14.25" customHeight="1" x14ac:dyDescent="0.25">
      <c r="C387" s="4"/>
      <c r="D387" s="4"/>
    </row>
    <row r="388" spans="3:4" ht="14.25" customHeight="1" x14ac:dyDescent="0.25">
      <c r="C388" s="4"/>
      <c r="D388" s="4"/>
    </row>
    <row r="389" spans="3:4" ht="14.25" customHeight="1" x14ac:dyDescent="0.25">
      <c r="C389" s="4"/>
      <c r="D389" s="4"/>
    </row>
    <row r="390" spans="3:4" ht="14.25" customHeight="1" x14ac:dyDescent="0.25">
      <c r="C390" s="4"/>
      <c r="D390" s="4"/>
    </row>
    <row r="391" spans="3:4" ht="14.25" customHeight="1" x14ac:dyDescent="0.25">
      <c r="C391" s="4"/>
      <c r="D391" s="4"/>
    </row>
    <row r="392" spans="3:4" ht="14.25" customHeight="1" x14ac:dyDescent="0.25">
      <c r="C392" s="4"/>
      <c r="D392" s="4"/>
    </row>
    <row r="393" spans="3:4" ht="14.25" customHeight="1" x14ac:dyDescent="0.25">
      <c r="C393" s="4"/>
      <c r="D393" s="4"/>
    </row>
    <row r="394" spans="3:4" ht="14.25" customHeight="1" x14ac:dyDescent="0.25">
      <c r="C394" s="4"/>
      <c r="D394" s="4"/>
    </row>
    <row r="395" spans="3:4" ht="14.25" customHeight="1" x14ac:dyDescent="0.25">
      <c r="C395" s="4"/>
      <c r="D395" s="4"/>
    </row>
    <row r="396" spans="3:4" ht="14.25" customHeight="1" x14ac:dyDescent="0.25">
      <c r="C396" s="4"/>
      <c r="D396" s="4"/>
    </row>
    <row r="397" spans="3:4" ht="14.25" customHeight="1" x14ac:dyDescent="0.25">
      <c r="C397" s="4"/>
      <c r="D397" s="4"/>
    </row>
    <row r="398" spans="3:4" ht="14.25" customHeight="1" x14ac:dyDescent="0.25">
      <c r="C398" s="4"/>
      <c r="D398" s="4"/>
    </row>
    <row r="399" spans="3:4" ht="14.25" customHeight="1" x14ac:dyDescent="0.25">
      <c r="C399" s="4"/>
      <c r="D399" s="4"/>
    </row>
    <row r="400" spans="3:4" ht="14.25" customHeight="1" x14ac:dyDescent="0.25">
      <c r="C400" s="4"/>
      <c r="D400" s="4"/>
    </row>
    <row r="401" spans="3:4" ht="14.25" customHeight="1" x14ac:dyDescent="0.25">
      <c r="C401" s="4"/>
      <c r="D401" s="4"/>
    </row>
    <row r="402" spans="3:4" ht="14.25" customHeight="1" x14ac:dyDescent="0.25">
      <c r="C402" s="4"/>
      <c r="D402" s="4"/>
    </row>
    <row r="403" spans="3:4" ht="14.25" customHeight="1" x14ac:dyDescent="0.25">
      <c r="C403" s="4"/>
      <c r="D403" s="4"/>
    </row>
    <row r="404" spans="3:4" ht="14.25" customHeight="1" x14ac:dyDescent="0.25">
      <c r="C404" s="4"/>
      <c r="D404" s="4"/>
    </row>
    <row r="405" spans="3:4" ht="14.25" customHeight="1" x14ac:dyDescent="0.25">
      <c r="C405" s="4"/>
      <c r="D405" s="4"/>
    </row>
    <row r="406" spans="3:4" ht="14.25" customHeight="1" x14ac:dyDescent="0.25">
      <c r="C406" s="4"/>
      <c r="D406" s="4"/>
    </row>
    <row r="407" spans="3:4" ht="14.25" customHeight="1" x14ac:dyDescent="0.25">
      <c r="C407" s="4"/>
      <c r="D407" s="4"/>
    </row>
    <row r="408" spans="3:4" ht="14.25" customHeight="1" x14ac:dyDescent="0.25">
      <c r="C408" s="4"/>
      <c r="D408" s="4"/>
    </row>
    <row r="409" spans="3:4" ht="14.25" customHeight="1" x14ac:dyDescent="0.25">
      <c r="C409" s="4"/>
      <c r="D409" s="4"/>
    </row>
    <row r="410" spans="3:4" ht="14.25" customHeight="1" x14ac:dyDescent="0.25">
      <c r="C410" s="4"/>
      <c r="D410" s="4"/>
    </row>
    <row r="411" spans="3:4" ht="14.25" customHeight="1" x14ac:dyDescent="0.25">
      <c r="C411" s="4"/>
      <c r="D411" s="4"/>
    </row>
    <row r="412" spans="3:4" ht="14.25" customHeight="1" x14ac:dyDescent="0.25">
      <c r="C412" s="4"/>
      <c r="D412" s="4"/>
    </row>
    <row r="413" spans="3:4" ht="14.25" customHeight="1" x14ac:dyDescent="0.25">
      <c r="C413" s="4"/>
      <c r="D413" s="4"/>
    </row>
    <row r="414" spans="3:4" ht="14.25" customHeight="1" x14ac:dyDescent="0.25">
      <c r="C414" s="4"/>
      <c r="D414" s="4"/>
    </row>
    <row r="415" spans="3:4" ht="14.25" customHeight="1" x14ac:dyDescent="0.25">
      <c r="C415" s="4"/>
      <c r="D415" s="4"/>
    </row>
    <row r="416" spans="3:4" ht="14.25" customHeight="1" x14ac:dyDescent="0.25">
      <c r="C416" s="4"/>
      <c r="D416" s="4"/>
    </row>
    <row r="417" spans="3:4" ht="14.25" customHeight="1" x14ac:dyDescent="0.25">
      <c r="C417" s="4"/>
      <c r="D417" s="4"/>
    </row>
    <row r="418" spans="3:4" ht="14.25" customHeight="1" x14ac:dyDescent="0.25">
      <c r="C418" s="4"/>
      <c r="D418" s="4"/>
    </row>
    <row r="419" spans="3:4" ht="14.25" customHeight="1" x14ac:dyDescent="0.25">
      <c r="C419" s="4"/>
      <c r="D419" s="4"/>
    </row>
    <row r="420" spans="3:4" ht="14.25" customHeight="1" x14ac:dyDescent="0.25">
      <c r="C420" s="4"/>
      <c r="D420" s="4"/>
    </row>
    <row r="421" spans="3:4" ht="14.25" customHeight="1" x14ac:dyDescent="0.25">
      <c r="C421" s="4"/>
      <c r="D421" s="4"/>
    </row>
    <row r="422" spans="3:4" ht="14.25" customHeight="1" x14ac:dyDescent="0.25">
      <c r="C422" s="4"/>
      <c r="D422" s="4"/>
    </row>
    <row r="423" spans="3:4" ht="14.25" customHeight="1" x14ac:dyDescent="0.25">
      <c r="C423" s="4"/>
      <c r="D423" s="4"/>
    </row>
    <row r="424" spans="3:4" ht="14.25" customHeight="1" x14ac:dyDescent="0.25">
      <c r="C424" s="4"/>
      <c r="D424" s="4"/>
    </row>
    <row r="425" spans="3:4" ht="14.25" customHeight="1" x14ac:dyDescent="0.25">
      <c r="C425" s="4"/>
      <c r="D425" s="4"/>
    </row>
    <row r="426" spans="3:4" ht="14.25" customHeight="1" x14ac:dyDescent="0.25">
      <c r="C426" s="4"/>
      <c r="D426" s="4"/>
    </row>
    <row r="427" spans="3:4" ht="14.25" customHeight="1" x14ac:dyDescent="0.25">
      <c r="C427" s="4"/>
      <c r="D427" s="4"/>
    </row>
    <row r="428" spans="3:4" ht="14.25" customHeight="1" x14ac:dyDescent="0.25">
      <c r="C428" s="4"/>
      <c r="D428" s="4"/>
    </row>
    <row r="429" spans="3:4" ht="14.25" customHeight="1" x14ac:dyDescent="0.25">
      <c r="C429" s="4"/>
      <c r="D429" s="4"/>
    </row>
    <row r="430" spans="3:4" ht="14.25" customHeight="1" x14ac:dyDescent="0.25">
      <c r="C430" s="4"/>
      <c r="D430" s="4"/>
    </row>
    <row r="431" spans="3:4" ht="14.25" customHeight="1" x14ac:dyDescent="0.25">
      <c r="C431" s="4"/>
      <c r="D431" s="4"/>
    </row>
    <row r="432" spans="3:4" ht="14.25" customHeight="1" x14ac:dyDescent="0.25">
      <c r="C432" s="4"/>
      <c r="D432" s="4"/>
    </row>
    <row r="433" spans="3:4" ht="14.25" customHeight="1" x14ac:dyDescent="0.25">
      <c r="C433" s="4"/>
      <c r="D433" s="4"/>
    </row>
    <row r="434" spans="3:4" ht="14.25" customHeight="1" x14ac:dyDescent="0.25">
      <c r="C434" s="4"/>
      <c r="D434" s="4"/>
    </row>
    <row r="435" spans="3:4" ht="14.25" customHeight="1" x14ac:dyDescent="0.25">
      <c r="C435" s="4"/>
      <c r="D435" s="4"/>
    </row>
    <row r="436" spans="3:4" ht="14.25" customHeight="1" x14ac:dyDescent="0.25">
      <c r="C436" s="4"/>
      <c r="D436" s="4"/>
    </row>
    <row r="437" spans="3:4" ht="14.25" customHeight="1" x14ac:dyDescent="0.25">
      <c r="C437" s="4"/>
      <c r="D437" s="4"/>
    </row>
    <row r="438" spans="3:4" ht="14.25" customHeight="1" x14ac:dyDescent="0.25">
      <c r="C438" s="4"/>
      <c r="D438" s="4"/>
    </row>
    <row r="439" spans="3:4" ht="14.25" customHeight="1" x14ac:dyDescent="0.25">
      <c r="C439" s="4"/>
      <c r="D439" s="4"/>
    </row>
    <row r="440" spans="3:4" ht="14.25" customHeight="1" x14ac:dyDescent="0.25">
      <c r="C440" s="4"/>
      <c r="D440" s="4"/>
    </row>
    <row r="441" spans="3:4" ht="14.25" customHeight="1" x14ac:dyDescent="0.25">
      <c r="C441" s="4"/>
      <c r="D441" s="4"/>
    </row>
    <row r="442" spans="3:4" ht="14.25" customHeight="1" x14ac:dyDescent="0.25">
      <c r="C442" s="4"/>
      <c r="D442" s="4"/>
    </row>
    <row r="443" spans="3:4" ht="14.25" customHeight="1" x14ac:dyDescent="0.25">
      <c r="C443" s="4"/>
      <c r="D443" s="4"/>
    </row>
    <row r="444" spans="3:4" ht="14.25" customHeight="1" x14ac:dyDescent="0.25">
      <c r="C444" s="4"/>
      <c r="D444" s="4"/>
    </row>
    <row r="445" spans="3:4" ht="14.25" customHeight="1" x14ac:dyDescent="0.25">
      <c r="C445" s="4"/>
      <c r="D445" s="4"/>
    </row>
    <row r="446" spans="3:4" ht="14.25" customHeight="1" x14ac:dyDescent="0.25">
      <c r="C446" s="4"/>
      <c r="D446" s="4"/>
    </row>
    <row r="447" spans="3:4" ht="14.25" customHeight="1" x14ac:dyDescent="0.25">
      <c r="C447" s="4"/>
      <c r="D447" s="4"/>
    </row>
    <row r="448" spans="3:4" ht="14.25" customHeight="1" x14ac:dyDescent="0.25">
      <c r="C448" s="4"/>
      <c r="D448" s="4"/>
    </row>
    <row r="449" spans="3:4" ht="14.25" customHeight="1" x14ac:dyDescent="0.25">
      <c r="C449" s="4"/>
      <c r="D449" s="4"/>
    </row>
    <row r="450" spans="3:4" ht="14.25" customHeight="1" x14ac:dyDescent="0.25">
      <c r="C450" s="4"/>
      <c r="D450" s="4"/>
    </row>
    <row r="451" spans="3:4" ht="14.25" customHeight="1" x14ac:dyDescent="0.25">
      <c r="C451" s="4"/>
      <c r="D451" s="4"/>
    </row>
    <row r="452" spans="3:4" ht="14.25" customHeight="1" x14ac:dyDescent="0.25">
      <c r="C452" s="4"/>
      <c r="D452" s="4"/>
    </row>
    <row r="453" spans="3:4" ht="14.25" customHeight="1" x14ac:dyDescent="0.25">
      <c r="C453" s="4"/>
      <c r="D453" s="4"/>
    </row>
    <row r="454" spans="3:4" ht="14.25" customHeight="1" x14ac:dyDescent="0.25">
      <c r="C454" s="4"/>
      <c r="D454" s="4"/>
    </row>
    <row r="455" spans="3:4" ht="14.25" customHeight="1" x14ac:dyDescent="0.25">
      <c r="C455" s="4"/>
      <c r="D455" s="4"/>
    </row>
    <row r="456" spans="3:4" ht="14.25" customHeight="1" x14ac:dyDescent="0.25">
      <c r="C456" s="4"/>
      <c r="D456" s="4"/>
    </row>
    <row r="457" spans="3:4" ht="14.25" customHeight="1" x14ac:dyDescent="0.25">
      <c r="C457" s="4"/>
      <c r="D457" s="4"/>
    </row>
    <row r="458" spans="3:4" ht="14.25" customHeight="1" x14ac:dyDescent="0.25">
      <c r="C458" s="4"/>
      <c r="D458" s="4"/>
    </row>
    <row r="459" spans="3:4" ht="14.25" customHeight="1" x14ac:dyDescent="0.25">
      <c r="C459" s="4"/>
      <c r="D459" s="4"/>
    </row>
    <row r="460" spans="3:4" ht="14.25" customHeight="1" x14ac:dyDescent="0.25">
      <c r="C460" s="4"/>
      <c r="D460" s="4"/>
    </row>
    <row r="461" spans="3:4" ht="14.25" customHeight="1" x14ac:dyDescent="0.25">
      <c r="C461" s="4"/>
      <c r="D461" s="4"/>
    </row>
    <row r="462" spans="3:4" ht="14.25" customHeight="1" x14ac:dyDescent="0.25">
      <c r="C462" s="4"/>
      <c r="D462" s="4"/>
    </row>
    <row r="463" spans="3:4" ht="14.25" customHeight="1" x14ac:dyDescent="0.25">
      <c r="C463" s="4"/>
      <c r="D463" s="4"/>
    </row>
    <row r="464" spans="3:4" ht="14.25" customHeight="1" x14ac:dyDescent="0.25">
      <c r="C464" s="4"/>
      <c r="D464" s="4"/>
    </row>
    <row r="465" spans="3:4" ht="14.25" customHeight="1" x14ac:dyDescent="0.25">
      <c r="C465" s="4"/>
      <c r="D465" s="4"/>
    </row>
    <row r="466" spans="3:4" ht="14.25" customHeight="1" x14ac:dyDescent="0.25">
      <c r="C466" s="4"/>
      <c r="D466" s="4"/>
    </row>
    <row r="467" spans="3:4" ht="14.25" customHeight="1" x14ac:dyDescent="0.25">
      <c r="C467" s="4"/>
      <c r="D467" s="4"/>
    </row>
    <row r="468" spans="3:4" ht="14.25" customHeight="1" x14ac:dyDescent="0.25">
      <c r="C468" s="4"/>
      <c r="D468" s="4"/>
    </row>
    <row r="469" spans="3:4" ht="14.25" customHeight="1" x14ac:dyDescent="0.25">
      <c r="C469" s="4"/>
      <c r="D469" s="4"/>
    </row>
    <row r="470" spans="3:4" ht="14.25" customHeight="1" x14ac:dyDescent="0.25">
      <c r="C470" s="4"/>
      <c r="D470" s="4"/>
    </row>
    <row r="471" spans="3:4" ht="14.25" customHeight="1" x14ac:dyDescent="0.25">
      <c r="C471" s="4"/>
      <c r="D471" s="4"/>
    </row>
    <row r="472" spans="3:4" ht="14.25" customHeight="1" x14ac:dyDescent="0.25">
      <c r="C472" s="4"/>
      <c r="D472" s="4"/>
    </row>
    <row r="473" spans="3:4" ht="14.25" customHeight="1" x14ac:dyDescent="0.25">
      <c r="C473" s="4"/>
      <c r="D473" s="4"/>
    </row>
    <row r="474" spans="3:4" ht="14.25" customHeight="1" x14ac:dyDescent="0.25">
      <c r="C474" s="4"/>
      <c r="D474" s="4"/>
    </row>
    <row r="475" spans="3:4" ht="14.25" customHeight="1" x14ac:dyDescent="0.25">
      <c r="C475" s="4"/>
      <c r="D475" s="4"/>
    </row>
    <row r="476" spans="3:4" ht="14.25" customHeight="1" x14ac:dyDescent="0.25">
      <c r="C476" s="4"/>
      <c r="D476" s="4"/>
    </row>
    <row r="477" spans="3:4" ht="14.25" customHeight="1" x14ac:dyDescent="0.25">
      <c r="C477" s="4"/>
      <c r="D477" s="4"/>
    </row>
    <row r="478" spans="3:4" ht="14.25" customHeight="1" x14ac:dyDescent="0.25">
      <c r="C478" s="4"/>
      <c r="D478" s="4"/>
    </row>
    <row r="479" spans="3:4" ht="14.25" customHeight="1" x14ac:dyDescent="0.25">
      <c r="C479" s="4"/>
      <c r="D479" s="4"/>
    </row>
    <row r="480" spans="3:4" ht="14.25" customHeight="1" x14ac:dyDescent="0.25">
      <c r="C480" s="4"/>
      <c r="D480" s="4"/>
    </row>
    <row r="481" spans="3:4" ht="14.25" customHeight="1" x14ac:dyDescent="0.25">
      <c r="C481" s="4"/>
      <c r="D481" s="4"/>
    </row>
    <row r="482" spans="3:4" ht="14.25" customHeight="1" x14ac:dyDescent="0.25">
      <c r="C482" s="4"/>
      <c r="D482" s="4"/>
    </row>
    <row r="483" spans="3:4" ht="14.25" customHeight="1" x14ac:dyDescent="0.25">
      <c r="C483" s="4"/>
      <c r="D483" s="4"/>
    </row>
    <row r="484" spans="3:4" ht="14.25" customHeight="1" x14ac:dyDescent="0.25">
      <c r="C484" s="4"/>
      <c r="D484" s="4"/>
    </row>
    <row r="485" spans="3:4" ht="14.25" customHeight="1" x14ac:dyDescent="0.25">
      <c r="C485" s="4"/>
      <c r="D485" s="4"/>
    </row>
    <row r="486" spans="3:4" ht="14.25" customHeight="1" x14ac:dyDescent="0.25">
      <c r="C486" s="4"/>
      <c r="D486" s="4"/>
    </row>
    <row r="487" spans="3:4" ht="14.25" customHeight="1" x14ac:dyDescent="0.25">
      <c r="C487" s="4"/>
      <c r="D487" s="4"/>
    </row>
    <row r="488" spans="3:4" ht="14.25" customHeight="1" x14ac:dyDescent="0.25">
      <c r="C488" s="4"/>
      <c r="D488" s="4"/>
    </row>
    <row r="489" spans="3:4" ht="14.25" customHeight="1" x14ac:dyDescent="0.25">
      <c r="C489" s="4"/>
      <c r="D489" s="4"/>
    </row>
    <row r="490" spans="3:4" ht="14.25" customHeight="1" x14ac:dyDescent="0.25">
      <c r="C490" s="4"/>
      <c r="D490" s="4"/>
    </row>
    <row r="491" spans="3:4" ht="14.25" customHeight="1" x14ac:dyDescent="0.25">
      <c r="C491" s="4"/>
      <c r="D491" s="4"/>
    </row>
    <row r="492" spans="3:4" ht="14.25" customHeight="1" x14ac:dyDescent="0.25">
      <c r="C492" s="4"/>
      <c r="D492" s="4"/>
    </row>
    <row r="493" spans="3:4" ht="14.25" customHeight="1" x14ac:dyDescent="0.25">
      <c r="C493" s="4"/>
      <c r="D493" s="4"/>
    </row>
    <row r="494" spans="3:4" ht="14.25" customHeight="1" x14ac:dyDescent="0.25">
      <c r="C494" s="4"/>
      <c r="D494" s="4"/>
    </row>
    <row r="495" spans="3:4" ht="14.25" customHeight="1" x14ac:dyDescent="0.25">
      <c r="C495" s="4"/>
      <c r="D495" s="4"/>
    </row>
    <row r="496" spans="3:4" ht="14.25" customHeight="1" x14ac:dyDescent="0.25">
      <c r="C496" s="4"/>
      <c r="D496" s="4"/>
    </row>
    <row r="497" spans="3:4" ht="14.25" customHeight="1" x14ac:dyDescent="0.25">
      <c r="C497" s="4"/>
      <c r="D497" s="4"/>
    </row>
    <row r="498" spans="3:4" ht="14.25" customHeight="1" x14ac:dyDescent="0.25">
      <c r="C498" s="4"/>
      <c r="D498" s="4"/>
    </row>
    <row r="499" spans="3:4" ht="14.25" customHeight="1" x14ac:dyDescent="0.25">
      <c r="C499" s="4"/>
      <c r="D499" s="4"/>
    </row>
    <row r="500" spans="3:4" ht="14.25" customHeight="1" x14ac:dyDescent="0.25">
      <c r="C500" s="4"/>
      <c r="D500" s="4"/>
    </row>
    <row r="501" spans="3:4" ht="14.25" customHeight="1" x14ac:dyDescent="0.25">
      <c r="C501" s="4"/>
      <c r="D501" s="4"/>
    </row>
    <row r="502" spans="3:4" ht="14.25" customHeight="1" x14ac:dyDescent="0.25">
      <c r="C502" s="4"/>
      <c r="D502" s="4"/>
    </row>
    <row r="503" spans="3:4" ht="14.25" customHeight="1" x14ac:dyDescent="0.25">
      <c r="C503" s="4"/>
      <c r="D503" s="4"/>
    </row>
    <row r="504" spans="3:4" ht="14.25" customHeight="1" x14ac:dyDescent="0.25">
      <c r="C504" s="4"/>
      <c r="D504" s="4"/>
    </row>
    <row r="505" spans="3:4" ht="14.25" customHeight="1" x14ac:dyDescent="0.25">
      <c r="C505" s="4"/>
      <c r="D505" s="4"/>
    </row>
    <row r="506" spans="3:4" ht="14.25" customHeight="1" x14ac:dyDescent="0.25">
      <c r="C506" s="4"/>
      <c r="D506" s="4"/>
    </row>
    <row r="507" spans="3:4" ht="14.25" customHeight="1" x14ac:dyDescent="0.25">
      <c r="C507" s="4"/>
      <c r="D507" s="4"/>
    </row>
    <row r="508" spans="3:4" ht="14.25" customHeight="1" x14ac:dyDescent="0.25">
      <c r="C508" s="4"/>
      <c r="D508" s="4"/>
    </row>
    <row r="509" spans="3:4" ht="14.25" customHeight="1" x14ac:dyDescent="0.25">
      <c r="C509" s="4"/>
      <c r="D509" s="4"/>
    </row>
    <row r="510" spans="3:4" ht="14.25" customHeight="1" x14ac:dyDescent="0.25">
      <c r="C510" s="4"/>
      <c r="D510" s="4"/>
    </row>
    <row r="511" spans="3:4" ht="14.25" customHeight="1" x14ac:dyDescent="0.25">
      <c r="C511" s="4"/>
      <c r="D511" s="4"/>
    </row>
    <row r="512" spans="3:4" ht="14.25" customHeight="1" x14ac:dyDescent="0.25">
      <c r="C512" s="4"/>
      <c r="D512" s="4"/>
    </row>
    <row r="513" spans="3:4" ht="14.25" customHeight="1" x14ac:dyDescent="0.25">
      <c r="C513" s="4"/>
      <c r="D513" s="4"/>
    </row>
    <row r="514" spans="3:4" ht="14.25" customHeight="1" x14ac:dyDescent="0.25">
      <c r="C514" s="4"/>
      <c r="D514" s="4"/>
    </row>
    <row r="515" spans="3:4" ht="14.25" customHeight="1" x14ac:dyDescent="0.25">
      <c r="C515" s="4"/>
      <c r="D515" s="4"/>
    </row>
    <row r="516" spans="3:4" ht="14.25" customHeight="1" x14ac:dyDescent="0.25">
      <c r="C516" s="4"/>
      <c r="D516" s="4"/>
    </row>
    <row r="517" spans="3:4" ht="14.25" customHeight="1" x14ac:dyDescent="0.25">
      <c r="C517" s="4"/>
      <c r="D517" s="4"/>
    </row>
    <row r="518" spans="3:4" ht="14.25" customHeight="1" x14ac:dyDescent="0.25">
      <c r="C518" s="4"/>
      <c r="D518" s="4"/>
    </row>
    <row r="519" spans="3:4" ht="14.25" customHeight="1" x14ac:dyDescent="0.25">
      <c r="C519" s="4"/>
      <c r="D519" s="4"/>
    </row>
    <row r="520" spans="3:4" ht="14.25" customHeight="1" x14ac:dyDescent="0.25">
      <c r="C520" s="4"/>
      <c r="D520" s="4"/>
    </row>
    <row r="521" spans="3:4" ht="14.25" customHeight="1" x14ac:dyDescent="0.25">
      <c r="C521" s="4"/>
      <c r="D521" s="4"/>
    </row>
    <row r="522" spans="3:4" ht="14.25" customHeight="1" x14ac:dyDescent="0.25">
      <c r="C522" s="4"/>
      <c r="D522" s="4"/>
    </row>
    <row r="523" spans="3:4" ht="14.25" customHeight="1" x14ac:dyDescent="0.25">
      <c r="C523" s="4"/>
      <c r="D523" s="4"/>
    </row>
    <row r="524" spans="3:4" ht="14.25" customHeight="1" x14ac:dyDescent="0.25">
      <c r="C524" s="4"/>
      <c r="D524" s="4"/>
    </row>
    <row r="525" spans="3:4" ht="14.25" customHeight="1" x14ac:dyDescent="0.25">
      <c r="C525" s="4"/>
      <c r="D525" s="4"/>
    </row>
    <row r="526" spans="3:4" ht="14.25" customHeight="1" x14ac:dyDescent="0.25">
      <c r="C526" s="4"/>
      <c r="D526" s="4"/>
    </row>
    <row r="527" spans="3:4" ht="14.25" customHeight="1" x14ac:dyDescent="0.25">
      <c r="C527" s="4"/>
      <c r="D527" s="4"/>
    </row>
    <row r="528" spans="3:4" ht="14.25" customHeight="1" x14ac:dyDescent="0.25">
      <c r="C528" s="4"/>
      <c r="D528" s="4"/>
    </row>
    <row r="529" spans="3:4" ht="14.25" customHeight="1" x14ac:dyDescent="0.25">
      <c r="C529" s="4"/>
      <c r="D529" s="4"/>
    </row>
    <row r="530" spans="3:4" ht="14.25" customHeight="1" x14ac:dyDescent="0.25">
      <c r="C530" s="4"/>
      <c r="D530" s="4"/>
    </row>
    <row r="531" spans="3:4" ht="14.25" customHeight="1" x14ac:dyDescent="0.25">
      <c r="C531" s="4"/>
      <c r="D531" s="4"/>
    </row>
    <row r="532" spans="3:4" ht="14.25" customHeight="1" x14ac:dyDescent="0.25">
      <c r="C532" s="4"/>
      <c r="D532" s="4"/>
    </row>
    <row r="533" spans="3:4" ht="14.25" customHeight="1" x14ac:dyDescent="0.25">
      <c r="C533" s="4"/>
      <c r="D533" s="4"/>
    </row>
    <row r="534" spans="3:4" ht="14.25" customHeight="1" x14ac:dyDescent="0.25">
      <c r="C534" s="4"/>
      <c r="D534" s="4"/>
    </row>
    <row r="535" spans="3:4" ht="14.25" customHeight="1" x14ac:dyDescent="0.25">
      <c r="C535" s="4"/>
      <c r="D535" s="4"/>
    </row>
    <row r="536" spans="3:4" ht="14.25" customHeight="1" x14ac:dyDescent="0.25">
      <c r="C536" s="4"/>
      <c r="D536" s="4"/>
    </row>
    <row r="537" spans="3:4" ht="14.25" customHeight="1" x14ac:dyDescent="0.25">
      <c r="C537" s="4"/>
      <c r="D537" s="4"/>
    </row>
    <row r="538" spans="3:4" ht="14.25" customHeight="1" x14ac:dyDescent="0.25">
      <c r="C538" s="4"/>
      <c r="D538" s="4"/>
    </row>
    <row r="539" spans="3:4" ht="14.25" customHeight="1" x14ac:dyDescent="0.25">
      <c r="C539" s="4"/>
      <c r="D539" s="4"/>
    </row>
    <row r="540" spans="3:4" ht="14.25" customHeight="1" x14ac:dyDescent="0.25">
      <c r="C540" s="4"/>
      <c r="D540" s="4"/>
    </row>
    <row r="541" spans="3:4" ht="14.25" customHeight="1" x14ac:dyDescent="0.25">
      <c r="C541" s="4"/>
      <c r="D541" s="4"/>
    </row>
    <row r="542" spans="3:4" ht="14.25" customHeight="1" x14ac:dyDescent="0.25">
      <c r="C542" s="4"/>
      <c r="D542" s="4"/>
    </row>
    <row r="543" spans="3:4" ht="14.25" customHeight="1" x14ac:dyDescent="0.25">
      <c r="C543" s="4"/>
      <c r="D543" s="4"/>
    </row>
    <row r="544" spans="3:4" ht="14.25" customHeight="1" x14ac:dyDescent="0.25">
      <c r="C544" s="4"/>
      <c r="D544" s="4"/>
    </row>
    <row r="545" spans="3:4" ht="14.25" customHeight="1" x14ac:dyDescent="0.25">
      <c r="C545" s="4"/>
      <c r="D545" s="4"/>
    </row>
    <row r="546" spans="3:4" ht="14.25" customHeight="1" x14ac:dyDescent="0.25">
      <c r="C546" s="4"/>
      <c r="D546" s="4"/>
    </row>
    <row r="547" spans="3:4" ht="14.25" customHeight="1" x14ac:dyDescent="0.25">
      <c r="C547" s="4"/>
      <c r="D547" s="4"/>
    </row>
    <row r="548" spans="3:4" ht="14.25" customHeight="1" x14ac:dyDescent="0.25">
      <c r="C548" s="4"/>
      <c r="D548" s="4"/>
    </row>
    <row r="549" spans="3:4" ht="14.25" customHeight="1" x14ac:dyDescent="0.25">
      <c r="C549" s="4"/>
      <c r="D549" s="4"/>
    </row>
    <row r="550" spans="3:4" ht="14.25" customHeight="1" x14ac:dyDescent="0.25">
      <c r="C550" s="4"/>
      <c r="D550" s="4"/>
    </row>
    <row r="551" spans="3:4" ht="14.25" customHeight="1" x14ac:dyDescent="0.25">
      <c r="C551" s="4"/>
      <c r="D551" s="4"/>
    </row>
    <row r="552" spans="3:4" ht="14.25" customHeight="1" x14ac:dyDescent="0.25">
      <c r="C552" s="4"/>
      <c r="D552" s="4"/>
    </row>
    <row r="553" spans="3:4" ht="14.25" customHeight="1" x14ac:dyDescent="0.25">
      <c r="C553" s="4"/>
      <c r="D553" s="4"/>
    </row>
    <row r="554" spans="3:4" ht="14.25" customHeight="1" x14ac:dyDescent="0.25">
      <c r="C554" s="4"/>
      <c r="D554" s="4"/>
    </row>
    <row r="555" spans="3:4" ht="14.25" customHeight="1" x14ac:dyDescent="0.25">
      <c r="C555" s="4"/>
      <c r="D555" s="4"/>
    </row>
    <row r="556" spans="3:4" ht="14.25" customHeight="1" x14ac:dyDescent="0.25">
      <c r="C556" s="4"/>
      <c r="D556" s="4"/>
    </row>
    <row r="557" spans="3:4" ht="14.25" customHeight="1" x14ac:dyDescent="0.25">
      <c r="C557" s="4"/>
      <c r="D557" s="4"/>
    </row>
    <row r="558" spans="3:4" ht="14.25" customHeight="1" x14ac:dyDescent="0.25">
      <c r="C558" s="4"/>
      <c r="D558" s="4"/>
    </row>
    <row r="559" spans="3:4" ht="14.25" customHeight="1" x14ac:dyDescent="0.25">
      <c r="C559" s="4"/>
      <c r="D559" s="4"/>
    </row>
    <row r="560" spans="3:4" ht="14.25" customHeight="1" x14ac:dyDescent="0.25">
      <c r="C560" s="4"/>
      <c r="D560" s="4"/>
    </row>
    <row r="561" spans="3:4" ht="14.25" customHeight="1" x14ac:dyDescent="0.25">
      <c r="C561" s="4"/>
      <c r="D561" s="4"/>
    </row>
    <row r="562" spans="3:4" ht="14.25" customHeight="1" x14ac:dyDescent="0.25">
      <c r="C562" s="4"/>
      <c r="D562" s="4"/>
    </row>
    <row r="563" spans="3:4" ht="14.25" customHeight="1" x14ac:dyDescent="0.25">
      <c r="C563" s="4"/>
      <c r="D563" s="4"/>
    </row>
    <row r="564" spans="3:4" ht="14.25" customHeight="1" x14ac:dyDescent="0.25">
      <c r="C564" s="4"/>
      <c r="D564" s="4"/>
    </row>
    <row r="565" spans="3:4" ht="14.25" customHeight="1" x14ac:dyDescent="0.25">
      <c r="C565" s="4"/>
      <c r="D565" s="4"/>
    </row>
    <row r="566" spans="3:4" ht="14.25" customHeight="1" x14ac:dyDescent="0.25">
      <c r="C566" s="4"/>
      <c r="D566" s="4"/>
    </row>
    <row r="567" spans="3:4" ht="14.25" customHeight="1" x14ac:dyDescent="0.25">
      <c r="C567" s="4"/>
      <c r="D567" s="4"/>
    </row>
    <row r="568" spans="3:4" ht="14.25" customHeight="1" x14ac:dyDescent="0.25">
      <c r="C568" s="4"/>
      <c r="D568" s="4"/>
    </row>
    <row r="569" spans="3:4" ht="14.25" customHeight="1" x14ac:dyDescent="0.25">
      <c r="C569" s="4"/>
      <c r="D569" s="4"/>
    </row>
    <row r="570" spans="3:4" ht="14.25" customHeight="1" x14ac:dyDescent="0.25">
      <c r="C570" s="4"/>
      <c r="D570" s="4"/>
    </row>
    <row r="571" spans="3:4" ht="14.25" customHeight="1" x14ac:dyDescent="0.25">
      <c r="C571" s="4"/>
      <c r="D571" s="4"/>
    </row>
    <row r="572" spans="3:4" ht="14.25" customHeight="1" x14ac:dyDescent="0.25">
      <c r="C572" s="4"/>
      <c r="D572" s="4"/>
    </row>
    <row r="573" spans="3:4" ht="14.25" customHeight="1" x14ac:dyDescent="0.25">
      <c r="C573" s="4"/>
      <c r="D573" s="4"/>
    </row>
    <row r="574" spans="3:4" ht="14.25" customHeight="1" x14ac:dyDescent="0.25">
      <c r="C574" s="4"/>
      <c r="D574" s="4"/>
    </row>
    <row r="575" spans="3:4" ht="14.25" customHeight="1" x14ac:dyDescent="0.25">
      <c r="C575" s="4"/>
      <c r="D575" s="4"/>
    </row>
    <row r="576" spans="3:4" ht="14.25" customHeight="1" x14ac:dyDescent="0.25">
      <c r="C576" s="4"/>
      <c r="D576" s="4"/>
    </row>
    <row r="577" spans="3:4" ht="14.25" customHeight="1" x14ac:dyDescent="0.25">
      <c r="C577" s="4"/>
      <c r="D577" s="4"/>
    </row>
    <row r="578" spans="3:4" ht="14.25" customHeight="1" x14ac:dyDescent="0.25">
      <c r="C578" s="4"/>
      <c r="D578" s="4"/>
    </row>
    <row r="579" spans="3:4" ht="14.25" customHeight="1" x14ac:dyDescent="0.25">
      <c r="C579" s="4"/>
      <c r="D579" s="4"/>
    </row>
    <row r="580" spans="3:4" ht="14.25" customHeight="1" x14ac:dyDescent="0.25">
      <c r="C580" s="4"/>
      <c r="D580" s="4"/>
    </row>
    <row r="581" spans="3:4" ht="14.25" customHeight="1" x14ac:dyDescent="0.25">
      <c r="C581" s="4"/>
      <c r="D581" s="4"/>
    </row>
    <row r="582" spans="3:4" ht="14.25" customHeight="1" x14ac:dyDescent="0.25">
      <c r="C582" s="4"/>
      <c r="D582" s="4"/>
    </row>
    <row r="583" spans="3:4" ht="14.25" customHeight="1" x14ac:dyDescent="0.25">
      <c r="C583" s="4"/>
      <c r="D583" s="4"/>
    </row>
    <row r="584" spans="3:4" ht="14.25" customHeight="1" x14ac:dyDescent="0.25">
      <c r="C584" s="4"/>
      <c r="D584" s="4"/>
    </row>
    <row r="585" spans="3:4" ht="14.25" customHeight="1" x14ac:dyDescent="0.25">
      <c r="C585" s="4"/>
      <c r="D585" s="4"/>
    </row>
    <row r="586" spans="3:4" ht="14.25" customHeight="1" x14ac:dyDescent="0.25">
      <c r="C586" s="4"/>
      <c r="D586" s="4"/>
    </row>
    <row r="587" spans="3:4" ht="14.25" customHeight="1" x14ac:dyDescent="0.25">
      <c r="C587" s="4"/>
      <c r="D587" s="4"/>
    </row>
    <row r="588" spans="3:4" ht="14.25" customHeight="1" x14ac:dyDescent="0.25">
      <c r="C588" s="4"/>
      <c r="D588" s="4"/>
    </row>
    <row r="589" spans="3:4" ht="14.25" customHeight="1" x14ac:dyDescent="0.25">
      <c r="C589" s="4"/>
      <c r="D589" s="4"/>
    </row>
    <row r="590" spans="3:4" ht="14.25" customHeight="1" x14ac:dyDescent="0.25">
      <c r="C590" s="4"/>
      <c r="D590" s="4"/>
    </row>
    <row r="591" spans="3:4" ht="14.25" customHeight="1" x14ac:dyDescent="0.25">
      <c r="C591" s="4"/>
      <c r="D591" s="4"/>
    </row>
    <row r="592" spans="3:4" ht="14.25" customHeight="1" x14ac:dyDescent="0.25">
      <c r="C592" s="4"/>
      <c r="D592" s="4"/>
    </row>
    <row r="593" spans="3:4" ht="14.25" customHeight="1" x14ac:dyDescent="0.25">
      <c r="C593" s="4"/>
      <c r="D593" s="4"/>
    </row>
    <row r="594" spans="3:4" ht="14.25" customHeight="1" x14ac:dyDescent="0.25">
      <c r="C594" s="4"/>
      <c r="D594" s="4"/>
    </row>
    <row r="595" spans="3:4" ht="14.25" customHeight="1" x14ac:dyDescent="0.25">
      <c r="C595" s="4"/>
      <c r="D595" s="4"/>
    </row>
    <row r="596" spans="3:4" ht="14.25" customHeight="1" x14ac:dyDescent="0.25">
      <c r="C596" s="4"/>
      <c r="D596" s="4"/>
    </row>
    <row r="597" spans="3:4" ht="14.25" customHeight="1" x14ac:dyDescent="0.25">
      <c r="C597" s="4"/>
      <c r="D597" s="4"/>
    </row>
    <row r="598" spans="3:4" ht="14.25" customHeight="1" x14ac:dyDescent="0.25">
      <c r="C598" s="4"/>
      <c r="D598" s="4"/>
    </row>
    <row r="599" spans="3:4" ht="14.25" customHeight="1" x14ac:dyDescent="0.25">
      <c r="C599" s="4"/>
      <c r="D599" s="4"/>
    </row>
    <row r="600" spans="3:4" ht="14.25" customHeight="1" x14ac:dyDescent="0.25">
      <c r="C600" s="4"/>
      <c r="D600" s="4"/>
    </row>
    <row r="601" spans="3:4" ht="14.25" customHeight="1" x14ac:dyDescent="0.25">
      <c r="C601" s="4"/>
      <c r="D601" s="4"/>
    </row>
    <row r="602" spans="3:4" ht="14.25" customHeight="1" x14ac:dyDescent="0.25">
      <c r="C602" s="4"/>
      <c r="D602" s="4"/>
    </row>
    <row r="603" spans="3:4" ht="14.25" customHeight="1" x14ac:dyDescent="0.25">
      <c r="C603" s="4"/>
      <c r="D603" s="4"/>
    </row>
    <row r="604" spans="3:4" ht="14.25" customHeight="1" x14ac:dyDescent="0.25">
      <c r="C604" s="4"/>
      <c r="D604" s="4"/>
    </row>
    <row r="605" spans="3:4" ht="14.25" customHeight="1" x14ac:dyDescent="0.25">
      <c r="C605" s="4"/>
      <c r="D605" s="4"/>
    </row>
    <row r="606" spans="3:4" ht="14.25" customHeight="1" x14ac:dyDescent="0.25">
      <c r="C606" s="4"/>
      <c r="D606" s="4"/>
    </row>
    <row r="607" spans="3:4" ht="14.25" customHeight="1" x14ac:dyDescent="0.25">
      <c r="C607" s="4"/>
      <c r="D607" s="4"/>
    </row>
    <row r="608" spans="3:4" ht="14.25" customHeight="1" x14ac:dyDescent="0.25">
      <c r="C608" s="4"/>
      <c r="D608" s="4"/>
    </row>
    <row r="609" spans="3:4" ht="14.25" customHeight="1" x14ac:dyDescent="0.25">
      <c r="C609" s="4"/>
      <c r="D609" s="4"/>
    </row>
    <row r="610" spans="3:4" ht="14.25" customHeight="1" x14ac:dyDescent="0.25">
      <c r="C610" s="4"/>
      <c r="D610" s="4"/>
    </row>
    <row r="611" spans="3:4" ht="14.25" customHeight="1" x14ac:dyDescent="0.25">
      <c r="C611" s="4"/>
      <c r="D611" s="4"/>
    </row>
    <row r="612" spans="3:4" ht="14.25" customHeight="1" x14ac:dyDescent="0.25">
      <c r="C612" s="4"/>
      <c r="D612" s="4"/>
    </row>
    <row r="613" spans="3:4" ht="14.25" customHeight="1" x14ac:dyDescent="0.25">
      <c r="C613" s="4"/>
      <c r="D613" s="4"/>
    </row>
    <row r="614" spans="3:4" ht="14.25" customHeight="1" x14ac:dyDescent="0.25">
      <c r="C614" s="4"/>
      <c r="D614" s="4"/>
    </row>
    <row r="615" spans="3:4" ht="14.25" customHeight="1" x14ac:dyDescent="0.25">
      <c r="C615" s="4"/>
      <c r="D615" s="4"/>
    </row>
    <row r="616" spans="3:4" ht="14.25" customHeight="1" x14ac:dyDescent="0.25">
      <c r="C616" s="4"/>
      <c r="D616" s="4"/>
    </row>
    <row r="617" spans="3:4" ht="14.25" customHeight="1" x14ac:dyDescent="0.25">
      <c r="C617" s="4"/>
      <c r="D617" s="4"/>
    </row>
    <row r="618" spans="3:4" ht="14.25" customHeight="1" x14ac:dyDescent="0.25">
      <c r="C618" s="4"/>
      <c r="D618" s="4"/>
    </row>
    <row r="619" spans="3:4" ht="14.25" customHeight="1" x14ac:dyDescent="0.25">
      <c r="C619" s="4"/>
      <c r="D619" s="4"/>
    </row>
    <row r="620" spans="3:4" ht="14.25" customHeight="1" x14ac:dyDescent="0.25">
      <c r="C620" s="4"/>
      <c r="D620" s="4"/>
    </row>
    <row r="621" spans="3:4" ht="14.25" customHeight="1" x14ac:dyDescent="0.25">
      <c r="C621" s="4"/>
      <c r="D621" s="4"/>
    </row>
    <row r="622" spans="3:4" ht="14.25" customHeight="1" x14ac:dyDescent="0.25">
      <c r="C622" s="4"/>
      <c r="D622" s="4"/>
    </row>
    <row r="623" spans="3:4" ht="14.25" customHeight="1" x14ac:dyDescent="0.25">
      <c r="C623" s="4"/>
      <c r="D623" s="4"/>
    </row>
    <row r="624" spans="3:4" ht="14.25" customHeight="1" x14ac:dyDescent="0.25">
      <c r="C624" s="4"/>
      <c r="D624" s="4"/>
    </row>
    <row r="625" spans="3:4" ht="14.25" customHeight="1" x14ac:dyDescent="0.25">
      <c r="C625" s="4"/>
      <c r="D625" s="4"/>
    </row>
    <row r="626" spans="3:4" ht="14.25" customHeight="1" x14ac:dyDescent="0.25">
      <c r="C626" s="4"/>
      <c r="D626" s="4"/>
    </row>
    <row r="627" spans="3:4" ht="14.25" customHeight="1" x14ac:dyDescent="0.25">
      <c r="C627" s="4"/>
      <c r="D627" s="4"/>
    </row>
    <row r="628" spans="3:4" ht="14.25" customHeight="1" x14ac:dyDescent="0.25">
      <c r="C628" s="4"/>
      <c r="D628" s="4"/>
    </row>
    <row r="629" spans="3:4" ht="14.25" customHeight="1" x14ac:dyDescent="0.25">
      <c r="C629" s="4"/>
      <c r="D629" s="4"/>
    </row>
    <row r="630" spans="3:4" ht="14.25" customHeight="1" x14ac:dyDescent="0.25">
      <c r="C630" s="4"/>
      <c r="D630" s="4"/>
    </row>
    <row r="631" spans="3:4" ht="14.25" customHeight="1" x14ac:dyDescent="0.25">
      <c r="C631" s="4"/>
      <c r="D631" s="4"/>
    </row>
    <row r="632" spans="3:4" ht="14.25" customHeight="1" x14ac:dyDescent="0.25">
      <c r="C632" s="4"/>
      <c r="D632" s="4"/>
    </row>
    <row r="633" spans="3:4" ht="14.25" customHeight="1" x14ac:dyDescent="0.25">
      <c r="C633" s="4"/>
      <c r="D633" s="4"/>
    </row>
    <row r="634" spans="3:4" ht="14.25" customHeight="1" x14ac:dyDescent="0.25">
      <c r="C634" s="4"/>
      <c r="D634" s="4"/>
    </row>
    <row r="635" spans="3:4" ht="14.25" customHeight="1" x14ac:dyDescent="0.25">
      <c r="C635" s="4"/>
      <c r="D635" s="4"/>
    </row>
    <row r="636" spans="3:4" ht="14.25" customHeight="1" x14ac:dyDescent="0.25">
      <c r="C636" s="4"/>
      <c r="D636" s="4"/>
    </row>
    <row r="637" spans="3:4" ht="14.25" customHeight="1" x14ac:dyDescent="0.25">
      <c r="C637" s="4"/>
      <c r="D637" s="4"/>
    </row>
    <row r="638" spans="3:4" ht="14.25" customHeight="1" x14ac:dyDescent="0.25">
      <c r="C638" s="4"/>
      <c r="D638" s="4"/>
    </row>
    <row r="639" spans="3:4" ht="14.25" customHeight="1" x14ac:dyDescent="0.25">
      <c r="C639" s="4"/>
      <c r="D639" s="4"/>
    </row>
    <row r="640" spans="3:4" ht="14.25" customHeight="1" x14ac:dyDescent="0.25">
      <c r="C640" s="4"/>
      <c r="D640" s="4"/>
    </row>
    <row r="641" spans="3:4" ht="14.25" customHeight="1" x14ac:dyDescent="0.25">
      <c r="C641" s="4"/>
      <c r="D641" s="4"/>
    </row>
    <row r="642" spans="3:4" ht="14.25" customHeight="1" x14ac:dyDescent="0.25">
      <c r="C642" s="4"/>
      <c r="D642" s="4"/>
    </row>
    <row r="643" spans="3:4" ht="14.25" customHeight="1" x14ac:dyDescent="0.25">
      <c r="C643" s="4"/>
      <c r="D643" s="4"/>
    </row>
    <row r="644" spans="3:4" ht="14.25" customHeight="1" x14ac:dyDescent="0.25">
      <c r="C644" s="4"/>
      <c r="D644" s="4"/>
    </row>
    <row r="645" spans="3:4" ht="14.25" customHeight="1" x14ac:dyDescent="0.25">
      <c r="C645" s="4"/>
      <c r="D645" s="4"/>
    </row>
    <row r="646" spans="3:4" ht="14.25" customHeight="1" x14ac:dyDescent="0.25">
      <c r="C646" s="4"/>
      <c r="D646" s="4"/>
    </row>
    <row r="647" spans="3:4" ht="14.25" customHeight="1" x14ac:dyDescent="0.25">
      <c r="C647" s="4"/>
      <c r="D647" s="4"/>
    </row>
    <row r="648" spans="3:4" ht="14.25" customHeight="1" x14ac:dyDescent="0.25">
      <c r="C648" s="4"/>
      <c r="D648" s="4"/>
    </row>
    <row r="649" spans="3:4" ht="14.25" customHeight="1" x14ac:dyDescent="0.25">
      <c r="C649" s="4"/>
      <c r="D649" s="4"/>
    </row>
    <row r="650" spans="3:4" ht="14.25" customHeight="1" x14ac:dyDescent="0.25">
      <c r="C650" s="4"/>
      <c r="D650" s="4"/>
    </row>
    <row r="651" spans="3:4" ht="14.25" customHeight="1" x14ac:dyDescent="0.25">
      <c r="C651" s="4"/>
      <c r="D651" s="4"/>
    </row>
    <row r="652" spans="3:4" ht="14.25" customHeight="1" x14ac:dyDescent="0.25">
      <c r="C652" s="4"/>
      <c r="D652" s="4"/>
    </row>
    <row r="653" spans="3:4" ht="14.25" customHeight="1" x14ac:dyDescent="0.25">
      <c r="C653" s="4"/>
      <c r="D653" s="4"/>
    </row>
  </sheetData>
  <mergeCells count="17">
    <mergeCell ref="A221:N221"/>
    <mergeCell ref="A222:N222"/>
    <mergeCell ref="A224:N224"/>
    <mergeCell ref="A223:N223"/>
    <mergeCell ref="J6:J7"/>
    <mergeCell ref="K6:K7"/>
    <mergeCell ref="A3:N3"/>
    <mergeCell ref="A4:N4"/>
    <mergeCell ref="F6:I6"/>
    <mergeCell ref="A1:B1"/>
    <mergeCell ref="A6:A7"/>
    <mergeCell ref="B6:B7"/>
    <mergeCell ref="M6:N6"/>
    <mergeCell ref="L6:L7"/>
    <mergeCell ref="C6:E6"/>
    <mergeCell ref="K1:N1"/>
    <mergeCell ref="E1:F1"/>
  </mergeCells>
  <pageMargins left="0.42" right="0.4" top="0.75" bottom="0.75" header="0" footer="0"/>
  <pageSetup paperSize="9" scale="84" fitToHeight="0" orientation="portrait" r:id="rId1"/>
  <headerFooter differentFirst="1">
    <oddHeader>&amp;C&amp;P</oddHeader>
  </headerFooter>
  <ignoredErrors>
    <ignoredError sqref="I18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Phu luc 1</vt:lpstr>
      <vt:lpstr>'Phu luc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ngtuanlong</dc:creator>
  <cp:lastModifiedBy>AutoBVT</cp:lastModifiedBy>
  <cp:lastPrinted>2025-05-01T11:41:53Z</cp:lastPrinted>
  <dcterms:created xsi:type="dcterms:W3CDTF">2023-10-02T06:18:04Z</dcterms:created>
  <dcterms:modified xsi:type="dcterms:W3CDTF">2025-05-06T03:44:39Z</dcterms:modified>
</cp:coreProperties>
</file>