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UONG 1976\Desktop\SAP XEP DVHC CAP XA\Điện Biên\DE AN TRINH UBTVQH\HỒ SƠ ĐỀ ÁN TỈNH ĐIỆN BIÊN\"/>
    </mc:Choice>
  </mc:AlternateContent>
  <bookViews>
    <workbookView xWindow="810" yWindow="-120" windowWidth="28110" windowHeight="16440"/>
  </bookViews>
  <sheets>
    <sheet name="Phụ Lục 2.1" sheetId="59" r:id="rId1"/>
  </sheets>
  <definedNames>
    <definedName name="_xlnm._FilterDatabase" localSheetId="0" hidden="1">'Phụ Lục 2.1'!$A$4:$J$162</definedName>
    <definedName name="_xlnm.Print_Area" localSheetId="0">'Phụ Lục 2.1'!$A$1:$J$162</definedName>
    <definedName name="_xlnm.Print_Titles" localSheetId="0">'Phụ Lục 2.1'!$4:$5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8" i="59" l="1"/>
  <c r="F109" i="59"/>
  <c r="F110" i="59"/>
  <c r="F111" i="59"/>
  <c r="F112" i="59"/>
  <c r="F113" i="59"/>
  <c r="F114" i="59"/>
  <c r="F115" i="59"/>
  <c r="F116" i="59"/>
  <c r="F117" i="59"/>
  <c r="F118" i="59"/>
  <c r="F119" i="59"/>
  <c r="F107" i="59"/>
  <c r="F105" i="59"/>
  <c r="F93" i="59"/>
  <c r="F94" i="59"/>
  <c r="F95" i="59"/>
  <c r="F96" i="59"/>
  <c r="F97" i="59"/>
  <c r="F98" i="59"/>
  <c r="F99" i="59"/>
  <c r="F100" i="59"/>
  <c r="F101" i="59"/>
  <c r="F102" i="59"/>
  <c r="F92" i="59"/>
  <c r="F90" i="59"/>
  <c r="F78" i="59"/>
  <c r="F79" i="59"/>
  <c r="F80" i="59"/>
  <c r="F81" i="59"/>
  <c r="F82" i="59"/>
  <c r="F83" i="59"/>
  <c r="F84" i="59"/>
  <c r="F85" i="59"/>
  <c r="F86" i="59"/>
  <c r="F87" i="59"/>
  <c r="F77" i="59"/>
  <c r="F75" i="59"/>
  <c r="F56" i="59"/>
  <c r="F57" i="59"/>
  <c r="F58" i="59"/>
  <c r="F59" i="59"/>
  <c r="F60" i="59"/>
  <c r="F61" i="59"/>
  <c r="F62" i="59"/>
  <c r="F63" i="59"/>
  <c r="F64" i="59"/>
  <c r="F65" i="59"/>
  <c r="F66" i="59"/>
  <c r="F67" i="59"/>
  <c r="F68" i="59"/>
  <c r="F69" i="59"/>
  <c r="F70" i="59"/>
  <c r="F71" i="59"/>
  <c r="F72" i="59"/>
  <c r="F55" i="59"/>
  <c r="F53" i="59"/>
  <c r="F50" i="59"/>
  <c r="F49" i="59"/>
  <c r="F48" i="59"/>
  <c r="F47" i="59"/>
  <c r="F46" i="59"/>
  <c r="F45" i="59"/>
  <c r="F44" i="59"/>
  <c r="F43" i="59"/>
  <c r="F42" i="59"/>
  <c r="F41" i="59"/>
  <c r="F40" i="59"/>
  <c r="F39" i="59"/>
  <c r="F38" i="59"/>
  <c r="F37" i="59"/>
  <c r="F36" i="59"/>
  <c r="F35" i="59"/>
  <c r="F34" i="59"/>
  <c r="F33" i="59"/>
  <c r="F32" i="59"/>
  <c r="F31" i="59"/>
  <c r="F30" i="59"/>
  <c r="F27" i="59"/>
  <c r="F25" i="59"/>
  <c r="F24" i="59"/>
  <c r="F16" i="59"/>
  <c r="F17" i="59"/>
  <c r="F18" i="59"/>
  <c r="F19" i="59"/>
  <c r="F20" i="59"/>
  <c r="F21" i="59"/>
  <c r="F15" i="59"/>
  <c r="F13" i="59"/>
  <c r="F12" i="59"/>
  <c r="F11" i="59"/>
  <c r="F10" i="59"/>
  <c r="F9" i="59"/>
  <c r="F136" i="59"/>
  <c r="F135" i="59"/>
  <c r="F134" i="59"/>
  <c r="F133" i="59"/>
  <c r="F132" i="59"/>
  <c r="F131" i="59"/>
  <c r="F130" i="59"/>
  <c r="F129" i="59"/>
  <c r="F128" i="59"/>
  <c r="F127" i="59"/>
  <c r="F126" i="59"/>
  <c r="F125" i="59"/>
  <c r="F124" i="59"/>
  <c r="F123" i="59"/>
  <c r="F122" i="59"/>
  <c r="F162" i="59"/>
  <c r="F161" i="59"/>
  <c r="F160" i="59"/>
  <c r="F159" i="59"/>
  <c r="F158" i="59"/>
  <c r="F157" i="59"/>
  <c r="F156" i="59"/>
  <c r="F155" i="59"/>
  <c r="F154" i="59"/>
  <c r="F152" i="59"/>
  <c r="F149" i="59"/>
  <c r="F148" i="59"/>
  <c r="F147" i="59"/>
  <c r="F146" i="59"/>
  <c r="F145" i="59"/>
  <c r="F144" i="59"/>
  <c r="F143" i="59"/>
  <c r="F142" i="59"/>
  <c r="F141" i="59"/>
  <c r="F140" i="59"/>
  <c r="F139" i="59"/>
  <c r="D155" i="59"/>
  <c r="D156" i="59"/>
  <c r="D157" i="59"/>
  <c r="D158" i="59"/>
  <c r="D159" i="59"/>
  <c r="D160" i="59"/>
  <c r="D161" i="59"/>
  <c r="D162" i="59"/>
  <c r="D154" i="59"/>
  <c r="D152" i="59"/>
  <c r="D140" i="59"/>
  <c r="D141" i="59"/>
  <c r="D142" i="59"/>
  <c r="D143" i="59"/>
  <c r="D144" i="59"/>
  <c r="D145" i="59"/>
  <c r="D146" i="59"/>
  <c r="D147" i="59"/>
  <c r="D148" i="59"/>
  <c r="D149" i="59"/>
  <c r="D139" i="59"/>
  <c r="D123" i="59"/>
  <c r="D124" i="59"/>
  <c r="D125" i="59"/>
  <c r="D126" i="59"/>
  <c r="D127" i="59"/>
  <c r="D128" i="59"/>
  <c r="D129" i="59"/>
  <c r="D130" i="59"/>
  <c r="D131" i="59"/>
  <c r="D132" i="59"/>
  <c r="D133" i="59"/>
  <c r="D134" i="59"/>
  <c r="D135" i="59"/>
  <c r="D136" i="59"/>
  <c r="D122" i="59"/>
  <c r="D108" i="59"/>
  <c r="D109" i="59"/>
  <c r="D110" i="59"/>
  <c r="D111" i="59"/>
  <c r="D112" i="59"/>
  <c r="D113" i="59"/>
  <c r="D114" i="59"/>
  <c r="D115" i="59"/>
  <c r="D116" i="59"/>
  <c r="D117" i="59"/>
  <c r="D118" i="59"/>
  <c r="D119" i="59"/>
  <c r="D107" i="59"/>
  <c r="D105" i="59"/>
  <c r="D93" i="59"/>
  <c r="D94" i="59"/>
  <c r="D95" i="59"/>
  <c r="D96" i="59"/>
  <c r="D97" i="59"/>
  <c r="D98" i="59"/>
  <c r="D99" i="59"/>
  <c r="D100" i="59"/>
  <c r="D101" i="59"/>
  <c r="D102" i="59"/>
  <c r="D92" i="59"/>
  <c r="D90" i="59"/>
  <c r="D78" i="59"/>
  <c r="D79" i="59"/>
  <c r="D80" i="59"/>
  <c r="D81" i="59"/>
  <c r="D82" i="59"/>
  <c r="D83" i="59"/>
  <c r="D84" i="59"/>
  <c r="D85" i="59"/>
  <c r="D86" i="59"/>
  <c r="D87" i="59"/>
  <c r="D77" i="59"/>
  <c r="D75" i="59"/>
  <c r="D59" i="59"/>
  <c r="D60" i="59"/>
  <c r="D61" i="59"/>
  <c r="D62" i="59"/>
  <c r="D63" i="59"/>
  <c r="D64" i="59"/>
  <c r="D65" i="59"/>
  <c r="D66" i="59"/>
  <c r="D67" i="59"/>
  <c r="D68" i="59"/>
  <c r="D69" i="59"/>
  <c r="D70" i="59"/>
  <c r="D71" i="59"/>
  <c r="D72" i="59"/>
  <c r="D58" i="59"/>
  <c r="D57" i="59"/>
  <c r="D56" i="59"/>
  <c r="D55" i="59"/>
  <c r="D53" i="59"/>
  <c r="D50" i="59"/>
  <c r="D49" i="59"/>
  <c r="D48" i="59"/>
  <c r="D47" i="59"/>
  <c r="D46" i="59"/>
  <c r="D45" i="59"/>
  <c r="D44" i="59"/>
  <c r="D43" i="59"/>
  <c r="D42" i="59"/>
  <c r="D41" i="59"/>
  <c r="D40" i="59"/>
  <c r="D39" i="59"/>
  <c r="D38" i="59"/>
  <c r="D37" i="59"/>
  <c r="D36" i="59"/>
  <c r="D35" i="59"/>
  <c r="D34" i="59"/>
  <c r="D33" i="59"/>
  <c r="D32" i="59"/>
  <c r="D31" i="59"/>
  <c r="D30" i="59"/>
  <c r="D27" i="59"/>
  <c r="D13" i="59"/>
  <c r="D12" i="59"/>
  <c r="D11" i="59"/>
  <c r="D10" i="59"/>
  <c r="D9" i="59"/>
  <c r="D25" i="59" l="1"/>
  <c r="D24" i="59"/>
  <c r="D21" i="59"/>
  <c r="D16" i="59"/>
  <c r="D17" i="59"/>
  <c r="D18" i="59"/>
  <c r="D19" i="59"/>
  <c r="D20" i="59"/>
  <c r="D15" i="59"/>
</calcChain>
</file>

<file path=xl/sharedStrings.xml><?xml version="1.0" encoding="utf-8"?>
<sst xmlns="http://schemas.openxmlformats.org/spreadsheetml/2006/main" count="602" uniqueCount="209">
  <si>
    <t>Xã Ẳng Nưa</t>
  </si>
  <si>
    <t>TT Mường Ảng</t>
  </si>
  <si>
    <t>Xã Ngối Cáy</t>
  </si>
  <si>
    <t>Xã Mường Đăng</t>
  </si>
  <si>
    <t>Xã Ẳng Cang</t>
  </si>
  <si>
    <t>Xã Ẳng Tở</t>
  </si>
  <si>
    <t>Xã Nặm Lịch</t>
  </si>
  <si>
    <t>Xã Mường Lạn</t>
  </si>
  <si>
    <t>Xã Xuân Lao</t>
  </si>
  <si>
    <t>Xã Búng Lao</t>
  </si>
  <si>
    <t>I</t>
  </si>
  <si>
    <t>II</t>
  </si>
  <si>
    <t>III</t>
  </si>
  <si>
    <t>Xã Phình Sáng</t>
  </si>
  <si>
    <t>Xã Rạng Đông</t>
  </si>
  <si>
    <t>Xã Mùn Chung</t>
  </si>
  <si>
    <t>Xã Nà Tòng</t>
  </si>
  <si>
    <t>Xã Ta Ma</t>
  </si>
  <si>
    <t>Xã Mường Mùn</t>
  </si>
  <si>
    <t>Xã Pú Xi</t>
  </si>
  <si>
    <t>Xã Pú Nhung</t>
  </si>
  <si>
    <t>Xã Quài Nưa</t>
  </si>
  <si>
    <t>Xã Mường Thín</t>
  </si>
  <si>
    <t>Xã Tỏa Tình</t>
  </si>
  <si>
    <t>Xã Nà Sáy</t>
  </si>
  <si>
    <t>Xã Mường Khong</t>
  </si>
  <si>
    <t>Xã Quài Cang</t>
  </si>
  <si>
    <t>Xã Quài Tở</t>
  </si>
  <si>
    <t>Xã Chiềng Sinh</t>
  </si>
  <si>
    <t>Xã Chiềng Đông</t>
  </si>
  <si>
    <t>Xã Tênh Phông</t>
  </si>
  <si>
    <t>Xã Sá Tổng</t>
  </si>
  <si>
    <t>Xã Mường Tùng</t>
  </si>
  <si>
    <t>Xã Hừa Ngài</t>
  </si>
  <si>
    <t>Xã Huổi Mí</t>
  </si>
  <si>
    <t>Xã Pa Ham</t>
  </si>
  <si>
    <t>Xã Nậm Nèn</t>
  </si>
  <si>
    <t>Xã Huổi Lèng</t>
  </si>
  <si>
    <t>Xã Sa Lông</t>
  </si>
  <si>
    <t>Xã Ma Thì Hồ</t>
  </si>
  <si>
    <t>Xã Na Sang</t>
  </si>
  <si>
    <t>Xã Mường Mươn</t>
  </si>
  <si>
    <t>Xã Si Pa Phìn</t>
  </si>
  <si>
    <t>Xã Phìn Hồ</t>
  </si>
  <si>
    <t>Xã Chà Nưa</t>
  </si>
  <si>
    <t>Xã Chà Cang</t>
  </si>
  <si>
    <t>Xã Chà Tở</t>
  </si>
  <si>
    <t>Xã Nậm Khăn</t>
  </si>
  <si>
    <t>Xã Pa Tần</t>
  </si>
  <si>
    <t>Xã Na Cô Sa</t>
  </si>
  <si>
    <t>Xã Nậm Nhừ</t>
  </si>
  <si>
    <t>Xã Nà Khoa</t>
  </si>
  <si>
    <t>Xã Nậm Tin</t>
  </si>
  <si>
    <t>Xã Nà Hỳ</t>
  </si>
  <si>
    <t>Xã Nậm Chua</t>
  </si>
  <si>
    <t>Xã Vàng Đán</t>
  </si>
  <si>
    <t>Xã Nà Bủng</t>
  </si>
  <si>
    <t>Xã Mường Báng</t>
  </si>
  <si>
    <t>Xã Xá Nhè</t>
  </si>
  <si>
    <t>Xã Mường Đun</t>
  </si>
  <si>
    <t>Xã Tủa Thàng</t>
  </si>
  <si>
    <t>Xã Huổi Só</t>
  </si>
  <si>
    <t>Xã Tả Phìn</t>
  </si>
  <si>
    <t>Xã Tả Sìn Thàng</t>
  </si>
  <si>
    <t>Xã Sín Chải</t>
  </si>
  <si>
    <t>Xã Lao Xả Phình</t>
  </si>
  <si>
    <t>Xã Trung Thu</t>
  </si>
  <si>
    <t>Xã Sính Phình</t>
  </si>
  <si>
    <t>Xã Thanh Minh</t>
  </si>
  <si>
    <t>Xã Thanh Hưng</t>
  </si>
  <si>
    <t>Xã Thanh Chăn</t>
  </si>
  <si>
    <t>Xã Thanh Nưa</t>
  </si>
  <si>
    <t>Xã Na Ư</t>
  </si>
  <si>
    <t>Xã Thanh Luông</t>
  </si>
  <si>
    <t>Xã Nà Tấu</t>
  </si>
  <si>
    <t>Xã Hua Thanh</t>
  </si>
  <si>
    <t>Xã Mường Lói</t>
  </si>
  <si>
    <t>Xã Mường Nhà</t>
  </si>
  <si>
    <t>Xã Na Tông</t>
  </si>
  <si>
    <t>Xã Pa Thơm</t>
  </si>
  <si>
    <t>Xã Mường Pồn</t>
  </si>
  <si>
    <t>Xã Phu Luông</t>
  </si>
  <si>
    <t>Xã Pá Khoang</t>
  </si>
  <si>
    <t>Xã Hẹ Muông</t>
  </si>
  <si>
    <t>Xã Nà Nhạn</t>
  </si>
  <si>
    <t>Xã Pom Lót</t>
  </si>
  <si>
    <t>Xã Núa Ngam</t>
  </si>
  <si>
    <t>Xã Mường Phăng</t>
  </si>
  <si>
    <t>Xã Thanh Yên</t>
  </si>
  <si>
    <t>Xã Noong Luống</t>
  </si>
  <si>
    <t>Xã Thanh An</t>
  </si>
  <si>
    <t>Xã Sam Mứn</t>
  </si>
  <si>
    <t>Xã Thanh Xương</t>
  </si>
  <si>
    <t>Xã Noong Hẹt</t>
  </si>
  <si>
    <t>Thị trấn Tuần Giáo</t>
  </si>
  <si>
    <t>Thị trấn Tủa Chùa</t>
  </si>
  <si>
    <t>Trị trấn Điện Biên Đông</t>
  </si>
  <si>
    <t>Phường Him Lam</t>
  </si>
  <si>
    <t>Phường Noong Bua</t>
  </si>
  <si>
    <t>Phường Tân Thanh</t>
  </si>
  <si>
    <t>Phường Mường Thanh</t>
  </si>
  <si>
    <t>Phường Thanh Bình</t>
  </si>
  <si>
    <t>Phường Thanh Trường</t>
  </si>
  <si>
    <t>Phường Nam Thanh</t>
  </si>
  <si>
    <t>Xã Lay Nưa</t>
  </si>
  <si>
    <t>Phường Sông Đà</t>
  </si>
  <si>
    <t>Phường Na Lay</t>
  </si>
  <si>
    <t>x</t>
  </si>
  <si>
    <t>IV</t>
  </si>
  <si>
    <t>V</t>
  </si>
  <si>
    <t>VI</t>
  </si>
  <si>
    <t>VII</t>
  </si>
  <si>
    <t>HUYỆN ĐIỆN BIÊN ĐÔNG</t>
  </si>
  <si>
    <t>VIII</t>
  </si>
  <si>
    <t>HUYỆN NẬM PỒ</t>
  </si>
  <si>
    <t>IX</t>
  </si>
  <si>
    <t>HUYỆN MƯỜNG NHÉ</t>
  </si>
  <si>
    <t>X</t>
  </si>
  <si>
    <t>HUYỆN MƯỜNG ẢNG</t>
  </si>
  <si>
    <t>TP. ĐIỆN BIÊN PHỦ</t>
  </si>
  <si>
    <t>TX. MƯỜNG LAY</t>
  </si>
  <si>
    <t>HUYỆN ĐIỆN BIÊN</t>
  </si>
  <si>
    <t>HUYỆN TUẦN GIÁO</t>
  </si>
  <si>
    <t>HUYỆN TỦA CHÙA</t>
  </si>
  <si>
    <t>HUYỆN MƯỜNG CHÀ</t>
  </si>
  <si>
    <t>Xã Sín Thầu</t>
  </si>
  <si>
    <t>Xã Chung Chải</t>
  </si>
  <si>
    <t>Xã Leng Su Sìn</t>
  </si>
  <si>
    <t>Xã Sen Thượng</t>
  </si>
  <si>
    <t>Xã Mường Nhé</t>
  </si>
  <si>
    <t>Xã Nậm Vì</t>
  </si>
  <si>
    <t>Xã Mường Toong</t>
  </si>
  <si>
    <t>Xã Huổi Lếch</t>
  </si>
  <si>
    <t>Xã Nậm Kè</t>
  </si>
  <si>
    <t>Xã Pá Mỳ</t>
  </si>
  <si>
    <t>Xã Quảng Lâm</t>
  </si>
  <si>
    <t>Xã Chiềng Sơ</t>
  </si>
  <si>
    <t>Xã Mường Luân</t>
  </si>
  <si>
    <t>Xã Luân Giói</t>
  </si>
  <si>
    <t>Xã Háng Lìa</t>
  </si>
  <si>
    <t>Xã Tìa Dình</t>
  </si>
  <si>
    <t>Xã Phì Nhừ</t>
  </si>
  <si>
    <t>Xã Xa Dung</t>
  </si>
  <si>
    <t>Xã Na Son</t>
  </si>
  <si>
    <t>Xã Phình Giàng</t>
  </si>
  <si>
    <t>Xã Pú Hồng</t>
  </si>
  <si>
    <t>Xã Keo Lôm</t>
  </si>
  <si>
    <t>Xã Nong U</t>
  </si>
  <si>
    <t>Số TT</t>
  </si>
  <si>
    <t>Tên ĐVHC</t>
  </si>
  <si>
    <t>Diện tích  (km2)</t>
  </si>
  <si>
    <t>Diện tích tự nhiên</t>
  </si>
  <si>
    <t>Quy mô dân số</t>
  </si>
  <si>
    <t>Quy mô dân số (người)</t>
  </si>
  <si>
    <t>Tỷ lệ (%)</t>
  </si>
  <si>
    <t>Khu vực miền núi, vùng cao</t>
  </si>
  <si>
    <t>Khu vực hải đảo</t>
  </si>
  <si>
    <t>Yếu tố đặc thù (nếu có)</t>
  </si>
  <si>
    <t>Thuộc diện sắp xếp</t>
  </si>
  <si>
    <t>Các xã:</t>
  </si>
  <si>
    <t>Các phường:</t>
  </si>
  <si>
    <t>Có di tích lịch sử Chiến trường Điện Biên Phủ (di tích quốc gia đặc biệt)</t>
  </si>
  <si>
    <t>Các thị trấn:</t>
  </si>
  <si>
    <t>Có đường biên giới giáp nước Cộng hòa Dân chủ Nhân dân Lào</t>
  </si>
  <si>
    <t xml:space="preserve">Có di tích lịch sử Chiến trường Điện Biên Phủ (di tích quốc gia đặc biệt) và Có đường biên giới giáp nước Cộng hòa Dân chủ Nhân dân Lào </t>
  </si>
  <si>
    <t>Có đường biên giới giáp nước Cộng hòa Dân chủ Nhân dân Lào và nước Cộng hòa Nhân dân Trung Hoa</t>
  </si>
  <si>
    <t>1.1</t>
  </si>
  <si>
    <t>1.2</t>
  </si>
  <si>
    <t>2.1</t>
  </si>
  <si>
    <t>2.2</t>
  </si>
  <si>
    <t>2.3</t>
  </si>
  <si>
    <t>1.3</t>
  </si>
  <si>
    <t>1.4</t>
  </si>
  <si>
    <t>1.5</t>
  </si>
  <si>
    <t>1.6</t>
  </si>
  <si>
    <t>1.7</t>
  </si>
  <si>
    <t>1.8</t>
  </si>
  <si>
    <t>1.9</t>
  </si>
  <si>
    <t>1.10</t>
  </si>
  <si>
    <t>2.4</t>
  </si>
  <si>
    <t>2.5</t>
  </si>
  <si>
    <t>2.6</t>
  </si>
  <si>
    <t>2.7</t>
  </si>
  <si>
    <t>1.11</t>
  </si>
  <si>
    <t>1.12</t>
  </si>
  <si>
    <t>1.13</t>
  </si>
  <si>
    <t>1.14</t>
  </si>
  <si>
    <t>1.15</t>
  </si>
  <si>
    <t>1.16</t>
  </si>
  <si>
    <t>1.17</t>
  </si>
  <si>
    <t>1.18</t>
  </si>
  <si>
    <t>1.19</t>
  </si>
  <si>
    <t>1.20</t>
  </si>
  <si>
    <t>1.21</t>
  </si>
  <si>
    <t>2.8</t>
  </si>
  <si>
    <t>2.9</t>
  </si>
  <si>
    <t>2.10</t>
  </si>
  <si>
    <t>2.11</t>
  </si>
  <si>
    <t>2.12</t>
  </si>
  <si>
    <t>2.13</t>
  </si>
  <si>
    <t>2.14</t>
  </si>
  <si>
    <t>2.15</t>
  </si>
  <si>
    <t>2.16</t>
  </si>
  <si>
    <t>2.17</t>
  </si>
  <si>
    <t>2.18</t>
  </si>
  <si>
    <t>Xã Pu Nhi</t>
  </si>
  <si>
    <t>Thị trấn Mường Chà</t>
  </si>
  <si>
    <t>Phụ lục I</t>
  </si>
  <si>
    <r>
      <t xml:space="preserve">THỐNG KÊ HIỆN TRẠNG CÁC ĐƠN VỊ HÀNH CHÍNH CẤP XÃ TỈNH ĐIỆN BIÊN
</t>
    </r>
    <r>
      <rPr>
        <i/>
        <sz val="14"/>
        <rFont val="Times New Roman"/>
        <family val="1"/>
      </rPr>
      <t>(Kèm theo Đề án của Chính phủ)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</si>
</sst>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7" x14ac:knownFonts="1">
    <font>
      <sz val="10"/>
      <name val="Arial"/>
    </font>
    <font>
      <sz val="10"/>
      <name val="Arial"/>
      <family val="2"/>
    </font>
    <font>
      <sz val="14"/>
      <name val="Times New Roman"/>
      <family val="1"/>
    </font>
    <font>
      <i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0"/>
      <name val="Times New Roman"/>
      <family val="1"/>
    </font>
    <font>
      <sz val="12"/>
      <name val="Times New Roman"/>
      <family val="1"/>
    </font>
    <font>
      <sz val="13"/>
      <name val="Times New Roman"/>
      <family val="1"/>
    </font>
    <font>
      <b/>
      <sz val="13"/>
      <name val="Times New Roman"/>
      <family val="1"/>
    </font>
    <font>
      <b/>
      <sz val="14"/>
      <name val="Times New Roman"/>
      <family val="1"/>
    </font>
    <font>
      <sz val="10"/>
      <name val="Arial"/>
      <family val="2"/>
    </font>
    <font>
      <i/>
      <sz val="13"/>
      <name val="Times New Roman"/>
      <family val="1"/>
    </font>
    <font>
      <sz val="10"/>
      <name val="Times New Roman"/>
      <family val="1"/>
    </font>
    <font>
      <sz val="10"/>
      <color rgb="FF000000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2" fillId="0" borderId="0"/>
    <xf numFmtId="0" fontId="8" fillId="0" borderId="0"/>
    <xf numFmtId="0" fontId="15" fillId="0" borderId="0"/>
    <xf numFmtId="0" fontId="16" fillId="0" borderId="0"/>
  </cellStyleXfs>
  <cellXfs count="83">
    <xf numFmtId="0" fontId="0" fillId="0" borderId="0" xfId="0"/>
    <xf numFmtId="0" fontId="2" fillId="0" borderId="0" xfId="0" applyFont="1"/>
    <xf numFmtId="0" fontId="0" fillId="0" borderId="0" xfId="0" applyAlignment="1">
      <alignment horizontal="right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7" fillId="0" borderId="0" xfId="0" applyFont="1"/>
    <xf numFmtId="0" fontId="4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10" fontId="6" fillId="0" borderId="1" xfId="0" applyNumberFormat="1" applyFont="1" applyBorder="1" applyAlignment="1">
      <alignment horizontal="right" vertical="center" wrapText="1"/>
    </xf>
    <xf numFmtId="10" fontId="5" fillId="0" borderId="1" xfId="0" applyNumberFormat="1" applyFont="1" applyBorder="1" applyAlignment="1">
      <alignment horizontal="right" vertical="center" wrapText="1"/>
    </xf>
    <xf numFmtId="0" fontId="11" fillId="0" borderId="0" xfId="0" applyFont="1"/>
    <xf numFmtId="0" fontId="10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 wrapText="1"/>
    </xf>
    <xf numFmtId="10" fontId="11" fillId="0" borderId="0" xfId="0" applyNumberFormat="1" applyFont="1" applyAlignment="1">
      <alignment horizontal="center" vertical="center" wrapText="1"/>
    </xf>
    <xf numFmtId="10" fontId="2" fillId="0" borderId="0" xfId="0" applyNumberFormat="1" applyFont="1" applyAlignment="1">
      <alignment horizontal="center" vertical="center" wrapText="1"/>
    </xf>
    <xf numFmtId="10" fontId="10" fillId="0" borderId="1" xfId="0" applyNumberFormat="1" applyFont="1" applyBorder="1" applyAlignment="1">
      <alignment horizontal="center" vertical="center" wrapText="1"/>
    </xf>
    <xf numFmtId="10" fontId="6" fillId="0" borderId="1" xfId="0" applyNumberFormat="1" applyFont="1" applyBorder="1" applyAlignment="1">
      <alignment horizontal="center" vertical="center" wrapText="1"/>
    </xf>
    <xf numFmtId="10" fontId="4" fillId="0" borderId="1" xfId="0" applyNumberFormat="1" applyFont="1" applyBorder="1" applyAlignment="1">
      <alignment horizontal="center" vertical="center" wrapText="1"/>
    </xf>
    <xf numFmtId="10" fontId="0" fillId="0" borderId="0" xfId="0" applyNumberFormat="1" applyAlignment="1">
      <alignment horizontal="center" vertical="center" wrapText="1"/>
    </xf>
    <xf numFmtId="0" fontId="5" fillId="0" borderId="1" xfId="2" applyFont="1" applyBorder="1" applyAlignment="1">
      <alignment horizontal="left" vertical="center" wrapText="1"/>
    </xf>
    <xf numFmtId="0" fontId="9" fillId="0" borderId="0" xfId="2" applyFont="1" applyAlignment="1">
      <alignment horizontal="center" vertical="center" wrapText="1"/>
    </xf>
    <xf numFmtId="164" fontId="9" fillId="0" borderId="0" xfId="0" applyNumberFormat="1" applyFont="1" applyAlignment="1">
      <alignment horizontal="center" vertical="center" wrapText="1"/>
    </xf>
    <xf numFmtId="43" fontId="9" fillId="0" borderId="0" xfId="0" applyNumberFormat="1" applyFont="1" applyAlignment="1">
      <alignment horizontal="center" vertical="center" wrapText="1"/>
    </xf>
    <xf numFmtId="43" fontId="9" fillId="0" borderId="0" xfId="1" applyFont="1" applyFill="1" applyBorder="1" applyAlignment="1">
      <alignment horizontal="center" vertical="center" wrapText="1"/>
    </xf>
    <xf numFmtId="2" fontId="13" fillId="0" borderId="0" xfId="0" applyNumberFormat="1" applyFont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right" vertical="center" wrapText="1"/>
    </xf>
    <xf numFmtId="0" fontId="4" fillId="0" borderId="1" xfId="2" applyFont="1" applyBorder="1" applyAlignment="1">
      <alignment horizontal="left" vertical="center" wrapText="1"/>
    </xf>
    <xf numFmtId="10" fontId="5" fillId="0" borderId="1" xfId="0" quotePrefix="1" applyNumberFormat="1" applyFont="1" applyBorder="1" applyAlignment="1">
      <alignment horizontal="center" vertical="center" wrapText="1"/>
    </xf>
    <xf numFmtId="10" fontId="5" fillId="0" borderId="1" xfId="0" quotePrefix="1" applyNumberFormat="1" applyFont="1" applyBorder="1" applyAlignment="1">
      <alignment horizontal="right" vertical="center" wrapText="1"/>
    </xf>
    <xf numFmtId="10" fontId="5" fillId="0" borderId="1" xfId="1" applyNumberFormat="1" applyFont="1" applyFill="1" applyBorder="1" applyAlignment="1">
      <alignment horizontal="center" vertical="center" wrapText="1"/>
    </xf>
    <xf numFmtId="10" fontId="5" fillId="0" borderId="1" xfId="1" applyNumberFormat="1" applyFont="1" applyFill="1" applyBorder="1" applyAlignment="1">
      <alignment horizontal="right" vertical="center" wrapText="1"/>
    </xf>
    <xf numFmtId="0" fontId="5" fillId="0" borderId="1" xfId="3" applyFont="1" applyBorder="1" applyAlignment="1">
      <alignment horizontal="left" vertical="center" wrapText="1"/>
    </xf>
    <xf numFmtId="10" fontId="5" fillId="0" borderId="1" xfId="3" applyNumberFormat="1" applyFont="1" applyBorder="1" applyAlignment="1">
      <alignment horizontal="center" vertical="center" wrapText="1"/>
    </xf>
    <xf numFmtId="10" fontId="5" fillId="0" borderId="1" xfId="3" applyNumberFormat="1" applyFont="1" applyBorder="1" applyAlignment="1">
      <alignment horizontal="right" vertical="center" wrapText="1"/>
    </xf>
    <xf numFmtId="0" fontId="9" fillId="0" borderId="0" xfId="0" applyFont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4" fillId="0" borderId="1" xfId="3" applyFont="1" applyBorder="1" applyAlignment="1">
      <alignment horizontal="left" vertical="center" wrapText="1"/>
    </xf>
    <xf numFmtId="10" fontId="6" fillId="0" borderId="1" xfId="0" applyNumberFormat="1" applyFont="1" applyBorder="1" applyAlignment="1">
      <alignment horizontal="left" vertical="center" wrapText="1"/>
    </xf>
    <xf numFmtId="10" fontId="14" fillId="0" borderId="1" xfId="0" applyNumberFormat="1" applyFont="1" applyBorder="1" applyAlignment="1">
      <alignment horizontal="left" vertical="center" wrapText="1"/>
    </xf>
    <xf numFmtId="10" fontId="5" fillId="0" borderId="1" xfId="0" applyNumberFormat="1" applyFont="1" applyBorder="1" applyAlignment="1">
      <alignment horizontal="left" vertical="center" wrapText="1"/>
    </xf>
    <xf numFmtId="10" fontId="2" fillId="0" borderId="1" xfId="0" applyNumberFormat="1" applyFont="1" applyBorder="1" applyAlignment="1">
      <alignment horizontal="left" vertical="center" wrapText="1"/>
    </xf>
    <xf numFmtId="10" fontId="5" fillId="0" borderId="1" xfId="0" quotePrefix="1" applyNumberFormat="1" applyFont="1" applyBorder="1" applyAlignment="1">
      <alignment horizontal="left" vertical="center" wrapText="1"/>
    </xf>
    <xf numFmtId="10" fontId="5" fillId="0" borderId="1" xfId="1" applyNumberFormat="1" applyFont="1" applyFill="1" applyBorder="1" applyAlignment="1">
      <alignment horizontal="left" vertical="center" wrapText="1"/>
    </xf>
    <xf numFmtId="10" fontId="5" fillId="0" borderId="1" xfId="3" applyNumberFormat="1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vertical="center" wrapText="1"/>
    </xf>
    <xf numFmtId="3" fontId="5" fillId="0" borderId="1" xfId="0" applyNumberFormat="1" applyFont="1" applyBorder="1" applyAlignment="1">
      <alignment horizontal="right" vertical="center" wrapText="1"/>
    </xf>
    <xf numFmtId="10" fontId="4" fillId="0" borderId="1" xfId="0" applyNumberFormat="1" applyFont="1" applyBorder="1" applyAlignment="1">
      <alignment horizontal="right" vertical="center" wrapText="1"/>
    </xf>
    <xf numFmtId="10" fontId="5" fillId="0" borderId="1" xfId="2" applyNumberFormat="1" applyFont="1" applyBorder="1" applyAlignment="1">
      <alignment horizontal="right" vertical="center" wrapText="1"/>
    </xf>
    <xf numFmtId="3" fontId="5" fillId="0" borderId="1" xfId="2" applyNumberFormat="1" applyFont="1" applyBorder="1" applyAlignment="1">
      <alignment horizontal="right" vertical="center" wrapText="1"/>
    </xf>
    <xf numFmtId="10" fontId="11" fillId="0" borderId="1" xfId="0" applyNumberFormat="1" applyFont="1" applyBorder="1" applyAlignment="1">
      <alignment horizontal="right" vertical="center" wrapText="1"/>
    </xf>
    <xf numFmtId="10" fontId="4" fillId="0" borderId="1" xfId="2" applyNumberFormat="1" applyFont="1" applyBorder="1" applyAlignment="1">
      <alignment horizontal="right" vertical="center" wrapText="1"/>
    </xf>
    <xf numFmtId="10" fontId="4" fillId="0" borderId="1" xfId="0" quotePrefix="1" applyNumberFormat="1" applyFont="1" applyBorder="1" applyAlignment="1">
      <alignment horizontal="right" vertical="center" wrapText="1"/>
    </xf>
    <xf numFmtId="10" fontId="4" fillId="0" borderId="1" xfId="1" applyNumberFormat="1" applyFont="1" applyFill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" fontId="5" fillId="0" borderId="1" xfId="2" applyNumberFormat="1" applyFont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5" fillId="0" borderId="1" xfId="0" quotePrefix="1" applyNumberFormat="1" applyFont="1" applyBorder="1" applyAlignment="1">
      <alignment horizontal="center" vertical="center" wrapText="1"/>
    </xf>
    <xf numFmtId="4" fontId="4" fillId="0" borderId="1" xfId="0" quotePrefix="1" applyNumberFormat="1" applyFont="1" applyBorder="1" applyAlignment="1">
      <alignment horizontal="center" vertical="center" wrapText="1"/>
    </xf>
    <xf numFmtId="4" fontId="5" fillId="0" borderId="1" xfId="1" applyNumberFormat="1" applyFont="1" applyFill="1" applyBorder="1" applyAlignment="1">
      <alignment horizontal="center" vertical="center" wrapText="1"/>
    </xf>
    <xf numFmtId="4" fontId="4" fillId="0" borderId="1" xfId="1" applyNumberFormat="1" applyFont="1" applyFill="1" applyBorder="1" applyAlignment="1">
      <alignment horizontal="center" vertical="center" wrapText="1"/>
    </xf>
    <xf numFmtId="4" fontId="5" fillId="0" borderId="1" xfId="3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</cellXfs>
  <cellStyles count="6">
    <cellStyle name="Comma" xfId="1" builtinId="3"/>
    <cellStyle name="Normal" xfId="0" builtinId="0"/>
    <cellStyle name="Normal 2" xfId="2"/>
    <cellStyle name="Normal 3" xfId="5"/>
    <cellStyle name="Normal 4" xfId="3"/>
    <cellStyle name="Normal 5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64"/>
  <sheetViews>
    <sheetView tabSelected="1" zoomScaleNormal="100" zoomScaleSheetLayoutView="100" workbookViewId="0">
      <pane ySplit="5" topLeftCell="A139" activePane="bottomLeft" state="frozen"/>
      <selection pane="bottomLeft" activeCell="I155" sqref="I155"/>
    </sheetView>
  </sheetViews>
  <sheetFormatPr defaultRowHeight="12.75" x14ac:dyDescent="0.2"/>
  <cols>
    <col min="1" max="1" width="7.7109375" customWidth="1"/>
    <col min="2" max="2" width="30" customWidth="1"/>
    <col min="3" max="3" width="11.7109375" style="20" customWidth="1"/>
    <col min="4" max="4" width="10" style="27" customWidth="1"/>
    <col min="5" max="5" width="13" style="20" customWidth="1"/>
    <col min="6" max="6" width="13.5703125" style="27" customWidth="1"/>
    <col min="7" max="7" width="10.85546875" style="20" customWidth="1"/>
    <col min="8" max="8" width="9" style="2" customWidth="1"/>
    <col min="9" max="9" width="37.7109375" style="58" customWidth="1"/>
    <col min="10" max="10" width="21" style="20" customWidth="1"/>
    <col min="13" max="13" width="9.28515625" bestFit="1" customWidth="1"/>
    <col min="14" max="14" width="10.85546875" bestFit="1" customWidth="1"/>
  </cols>
  <sheetData>
    <row r="1" spans="1:28" s="1" customFormat="1" ht="24.75" customHeight="1" x14ac:dyDescent="0.3">
      <c r="A1" s="79"/>
      <c r="B1" s="79"/>
      <c r="C1" s="18"/>
      <c r="D1" s="22"/>
      <c r="E1" s="18"/>
      <c r="F1" s="22" t="s">
        <v>207</v>
      </c>
      <c r="G1" s="18"/>
      <c r="H1" s="15"/>
      <c r="I1" s="56"/>
      <c r="J1" s="59"/>
    </row>
    <row r="2" spans="1:28" s="1" customFormat="1" ht="36.75" customHeight="1" x14ac:dyDescent="0.3">
      <c r="A2" s="79" t="s">
        <v>208</v>
      </c>
      <c r="B2" s="79"/>
      <c r="C2" s="79"/>
      <c r="D2" s="79"/>
      <c r="E2" s="79"/>
      <c r="F2" s="79"/>
      <c r="G2" s="79"/>
      <c r="H2" s="79"/>
      <c r="I2" s="79"/>
      <c r="J2" s="79"/>
    </row>
    <row r="3" spans="1:28" s="1" customFormat="1" ht="18.75" x14ac:dyDescent="0.3">
      <c r="C3" s="19"/>
      <c r="D3" s="23"/>
      <c r="E3" s="19"/>
      <c r="F3" s="23"/>
      <c r="G3" s="19"/>
      <c r="H3" s="6"/>
      <c r="I3" s="57"/>
      <c r="J3" s="19"/>
    </row>
    <row r="4" spans="1:28" s="7" customFormat="1" ht="22.5" customHeight="1" x14ac:dyDescent="0.2">
      <c r="A4" s="80" t="s">
        <v>148</v>
      </c>
      <c r="B4" s="80" t="s">
        <v>149</v>
      </c>
      <c r="C4" s="80" t="s">
        <v>151</v>
      </c>
      <c r="D4" s="80"/>
      <c r="E4" s="81" t="s">
        <v>152</v>
      </c>
      <c r="F4" s="82"/>
      <c r="G4" s="77" t="s">
        <v>155</v>
      </c>
      <c r="H4" s="77" t="s">
        <v>156</v>
      </c>
      <c r="I4" s="77" t="s">
        <v>157</v>
      </c>
      <c r="J4" s="77" t="s">
        <v>158</v>
      </c>
    </row>
    <row r="5" spans="1:28" s="7" customFormat="1" ht="60" customHeight="1" x14ac:dyDescent="0.2">
      <c r="A5" s="80"/>
      <c r="B5" s="80"/>
      <c r="C5" s="16" t="s">
        <v>150</v>
      </c>
      <c r="D5" s="24" t="s">
        <v>154</v>
      </c>
      <c r="E5" s="16" t="s">
        <v>153</v>
      </c>
      <c r="F5" s="24" t="s">
        <v>154</v>
      </c>
      <c r="G5" s="78"/>
      <c r="H5" s="78"/>
      <c r="I5" s="78"/>
      <c r="J5" s="78"/>
    </row>
    <row r="6" spans="1:28" s="8" customFormat="1" ht="12.75" customHeight="1" x14ac:dyDescent="0.25">
      <c r="A6" s="5">
        <v>1</v>
      </c>
      <c r="B6" s="5">
        <v>2</v>
      </c>
      <c r="C6" s="5">
        <v>3</v>
      </c>
      <c r="D6" s="5">
        <v>4</v>
      </c>
      <c r="E6" s="5">
        <v>5</v>
      </c>
      <c r="F6" s="5">
        <v>6</v>
      </c>
      <c r="G6" s="5">
        <v>7</v>
      </c>
      <c r="H6" s="5">
        <v>8</v>
      </c>
      <c r="I6" s="5">
        <v>9</v>
      </c>
      <c r="J6" s="5">
        <v>10</v>
      </c>
    </row>
    <row r="7" spans="1:28" s="4" customFormat="1" ht="22.5" customHeight="1" x14ac:dyDescent="0.2">
      <c r="A7" s="11" t="s">
        <v>10</v>
      </c>
      <c r="B7" s="12" t="s">
        <v>119</v>
      </c>
      <c r="C7" s="17"/>
      <c r="D7" s="26"/>
      <c r="E7" s="5"/>
      <c r="F7" s="26"/>
      <c r="G7" s="25" t="s">
        <v>107</v>
      </c>
      <c r="H7" s="13"/>
      <c r="I7" s="49"/>
      <c r="J7" s="25"/>
    </row>
    <row r="8" spans="1:28" s="4" customFormat="1" ht="22.5" customHeight="1" x14ac:dyDescent="0.2">
      <c r="A8" s="11">
        <v>1</v>
      </c>
      <c r="B8" s="12" t="s">
        <v>159</v>
      </c>
      <c r="C8" s="17"/>
      <c r="D8" s="26"/>
      <c r="E8" s="5"/>
      <c r="F8" s="26"/>
      <c r="G8" s="25"/>
      <c r="H8" s="13"/>
      <c r="I8" s="49"/>
      <c r="J8" s="25"/>
    </row>
    <row r="9" spans="1:28" s="3" customFormat="1" ht="30" customHeight="1" x14ac:dyDescent="0.2">
      <c r="A9" s="9" t="s">
        <v>166</v>
      </c>
      <c r="B9" s="10" t="s">
        <v>68</v>
      </c>
      <c r="C9" s="68">
        <v>40.17</v>
      </c>
      <c r="D9" s="14">
        <f>C9/50</f>
        <v>0.8034</v>
      </c>
      <c r="E9" s="60">
        <v>3482</v>
      </c>
      <c r="F9" s="14">
        <f>E9/1250</f>
        <v>2.7856000000000001</v>
      </c>
      <c r="G9" s="21" t="s">
        <v>107</v>
      </c>
      <c r="H9" s="14"/>
      <c r="I9" s="50" t="s">
        <v>161</v>
      </c>
      <c r="J9" s="21" t="s">
        <v>107</v>
      </c>
      <c r="L9" s="30"/>
      <c r="M9" s="30"/>
      <c r="N9" s="30"/>
      <c r="O9" s="31"/>
      <c r="P9" s="31"/>
      <c r="Q9" s="30"/>
      <c r="R9" s="31"/>
      <c r="S9" s="31"/>
      <c r="T9" s="31"/>
      <c r="U9" s="31"/>
      <c r="V9" s="31"/>
      <c r="W9" s="31"/>
      <c r="X9" s="31"/>
      <c r="Y9" s="32"/>
      <c r="Z9" s="4"/>
      <c r="AA9" s="4"/>
      <c r="AB9" s="33"/>
    </row>
    <row r="10" spans="1:28" s="3" customFormat="1" ht="30" customHeight="1" x14ac:dyDescent="0.2">
      <c r="A10" s="9" t="s">
        <v>167</v>
      </c>
      <c r="B10" s="10" t="s">
        <v>84</v>
      </c>
      <c r="C10" s="68">
        <v>75.989999999999995</v>
      </c>
      <c r="D10" s="14">
        <f>C10/50</f>
        <v>1.5197999999999998</v>
      </c>
      <c r="E10" s="60">
        <v>5557</v>
      </c>
      <c r="F10" s="14">
        <f>E10/1000</f>
        <v>5.5570000000000004</v>
      </c>
      <c r="G10" s="21" t="s">
        <v>107</v>
      </c>
      <c r="H10" s="14"/>
      <c r="I10" s="50" t="s">
        <v>161</v>
      </c>
      <c r="J10" s="21" t="s">
        <v>107</v>
      </c>
      <c r="L10" s="30"/>
      <c r="M10" s="30"/>
      <c r="N10" s="30"/>
      <c r="O10" s="31"/>
      <c r="P10" s="31"/>
      <c r="Q10" s="30"/>
      <c r="R10" s="31"/>
      <c r="S10" s="31"/>
      <c r="T10" s="31"/>
      <c r="U10" s="31"/>
      <c r="V10" s="31"/>
      <c r="W10" s="31"/>
      <c r="X10" s="31"/>
      <c r="Y10" s="32"/>
      <c r="Z10" s="4"/>
      <c r="AA10" s="4"/>
      <c r="AB10" s="33"/>
    </row>
    <row r="11" spans="1:28" s="3" customFormat="1" ht="30" customHeight="1" x14ac:dyDescent="0.2">
      <c r="A11" s="9" t="s">
        <v>171</v>
      </c>
      <c r="B11" s="10" t="s">
        <v>74</v>
      </c>
      <c r="C11" s="68">
        <v>74.63</v>
      </c>
      <c r="D11" s="14">
        <f>C11/50</f>
        <v>1.4925999999999999</v>
      </c>
      <c r="E11" s="60">
        <v>7123</v>
      </c>
      <c r="F11" s="14">
        <f>E11/1000</f>
        <v>7.1230000000000002</v>
      </c>
      <c r="G11" s="21" t="s">
        <v>107</v>
      </c>
      <c r="H11" s="14"/>
      <c r="I11" s="50" t="s">
        <v>161</v>
      </c>
      <c r="J11" s="21" t="s">
        <v>107</v>
      </c>
      <c r="K11" s="29"/>
      <c r="L11" s="30"/>
      <c r="M11" s="30"/>
      <c r="N11" s="30"/>
      <c r="O11" s="31"/>
      <c r="P11" s="31"/>
      <c r="Q11" s="30"/>
      <c r="R11" s="31"/>
      <c r="S11" s="31"/>
      <c r="T11" s="31"/>
      <c r="U11" s="31"/>
      <c r="V11" s="31"/>
      <c r="W11" s="31"/>
      <c r="X11" s="31"/>
      <c r="Y11" s="32"/>
      <c r="Z11" s="4"/>
      <c r="AA11" s="4"/>
      <c r="AB11" s="33"/>
    </row>
    <row r="12" spans="1:28" s="3" customFormat="1" ht="30" customHeight="1" x14ac:dyDescent="0.2">
      <c r="A12" s="9" t="s">
        <v>172</v>
      </c>
      <c r="B12" s="10" t="s">
        <v>82</v>
      </c>
      <c r="C12" s="68">
        <v>55.97</v>
      </c>
      <c r="D12" s="14">
        <f>C12/50</f>
        <v>1.1194</v>
      </c>
      <c r="E12" s="60">
        <v>4694</v>
      </c>
      <c r="F12" s="14">
        <f>E12/1000</f>
        <v>4.694</v>
      </c>
      <c r="G12" s="21" t="s">
        <v>107</v>
      </c>
      <c r="H12" s="14"/>
      <c r="I12" s="50" t="s">
        <v>161</v>
      </c>
      <c r="J12" s="21" t="s">
        <v>107</v>
      </c>
      <c r="L12" s="30"/>
      <c r="M12" s="30"/>
      <c r="N12" s="30"/>
      <c r="O12" s="31"/>
      <c r="P12" s="31"/>
      <c r="Q12" s="30"/>
      <c r="R12" s="31"/>
      <c r="S12" s="31"/>
      <c r="T12" s="31"/>
      <c r="U12" s="31"/>
      <c r="V12" s="31"/>
      <c r="W12" s="31"/>
      <c r="X12" s="31"/>
      <c r="Y12" s="32"/>
      <c r="Z12" s="4"/>
      <c r="AA12" s="4"/>
      <c r="AB12" s="33"/>
    </row>
    <row r="13" spans="1:28" s="3" customFormat="1" ht="30" customHeight="1" x14ac:dyDescent="0.2">
      <c r="A13" s="9" t="s">
        <v>173</v>
      </c>
      <c r="B13" s="10" t="s">
        <v>87</v>
      </c>
      <c r="C13" s="68">
        <v>34.74</v>
      </c>
      <c r="D13" s="14">
        <f>C13/50</f>
        <v>0.69480000000000008</v>
      </c>
      <c r="E13" s="60">
        <v>5812</v>
      </c>
      <c r="F13" s="14">
        <f>E13/1000</f>
        <v>5.8120000000000003</v>
      </c>
      <c r="G13" s="21" t="s">
        <v>107</v>
      </c>
      <c r="H13" s="14"/>
      <c r="I13" s="50" t="s">
        <v>161</v>
      </c>
      <c r="J13" s="21" t="s">
        <v>107</v>
      </c>
      <c r="K13" s="29"/>
      <c r="L13" s="30"/>
      <c r="M13" s="30"/>
      <c r="N13" s="30"/>
      <c r="O13" s="31"/>
      <c r="P13" s="31"/>
      <c r="Q13" s="30"/>
      <c r="R13" s="31"/>
      <c r="S13" s="31"/>
      <c r="T13" s="31"/>
      <c r="U13" s="31"/>
      <c r="V13" s="31"/>
      <c r="W13" s="31"/>
      <c r="X13" s="31"/>
      <c r="Y13" s="32"/>
      <c r="Z13" s="4"/>
      <c r="AA13" s="4"/>
      <c r="AB13" s="33"/>
    </row>
    <row r="14" spans="1:28" s="3" customFormat="1" ht="22.5" customHeight="1" x14ac:dyDescent="0.2">
      <c r="A14" s="11">
        <v>2</v>
      </c>
      <c r="B14" s="12" t="s">
        <v>160</v>
      </c>
      <c r="C14" s="68"/>
      <c r="D14" s="14"/>
      <c r="E14" s="14"/>
      <c r="F14" s="14"/>
      <c r="G14" s="21"/>
      <c r="H14" s="14"/>
      <c r="I14" s="51"/>
      <c r="J14" s="21"/>
      <c r="K14" s="29"/>
      <c r="L14" s="30"/>
      <c r="M14" s="30"/>
      <c r="N14" s="30"/>
      <c r="O14" s="31"/>
      <c r="P14" s="31"/>
      <c r="Q14" s="30"/>
      <c r="R14" s="31"/>
      <c r="S14" s="31"/>
      <c r="T14" s="31"/>
      <c r="U14" s="31"/>
      <c r="V14" s="31"/>
      <c r="W14" s="31"/>
      <c r="X14" s="31"/>
      <c r="Y14" s="32"/>
      <c r="Z14" s="4"/>
      <c r="AA14" s="4"/>
      <c r="AB14" s="33"/>
    </row>
    <row r="15" spans="1:28" s="3" customFormat="1" ht="30" customHeight="1" x14ac:dyDescent="0.2">
      <c r="A15" s="9" t="s">
        <v>168</v>
      </c>
      <c r="B15" s="10" t="s">
        <v>97</v>
      </c>
      <c r="C15" s="68">
        <v>6.12</v>
      </c>
      <c r="D15" s="14">
        <f>C15/5.5</f>
        <v>1.1127272727272728</v>
      </c>
      <c r="E15" s="60">
        <v>12257</v>
      </c>
      <c r="F15" s="14">
        <f>E15/3500</f>
        <v>3.5019999999999998</v>
      </c>
      <c r="G15" s="21" t="s">
        <v>107</v>
      </c>
      <c r="H15" s="14"/>
      <c r="I15" s="50" t="s">
        <v>161</v>
      </c>
      <c r="J15" s="21" t="s">
        <v>107</v>
      </c>
    </row>
    <row r="16" spans="1:28" s="3" customFormat="1" ht="30" customHeight="1" x14ac:dyDescent="0.2">
      <c r="A16" s="9" t="s">
        <v>169</v>
      </c>
      <c r="B16" s="10" t="s">
        <v>98</v>
      </c>
      <c r="C16" s="68">
        <v>3.3</v>
      </c>
      <c r="D16" s="14">
        <f t="shared" ref="D16:D20" si="0">C16/5.5</f>
        <v>0.6</v>
      </c>
      <c r="E16" s="60">
        <v>7495</v>
      </c>
      <c r="F16" s="14">
        <f t="shared" ref="F16:F21" si="1">E16/3500</f>
        <v>2.1414285714285715</v>
      </c>
      <c r="G16" s="21" t="s">
        <v>107</v>
      </c>
      <c r="H16" s="14"/>
      <c r="I16" s="50" t="s">
        <v>161</v>
      </c>
      <c r="J16" s="21" t="s">
        <v>107</v>
      </c>
      <c r="K16" s="29"/>
      <c r="L16" s="30"/>
      <c r="M16" s="30"/>
      <c r="N16" s="30"/>
      <c r="O16" s="31"/>
      <c r="P16" s="31"/>
      <c r="Q16" s="30"/>
      <c r="R16" s="31"/>
      <c r="S16" s="31"/>
      <c r="T16" s="31"/>
      <c r="U16" s="31"/>
      <c r="V16" s="31"/>
      <c r="W16" s="31"/>
      <c r="X16" s="31"/>
      <c r="Y16" s="32"/>
      <c r="Z16" s="4"/>
      <c r="AA16" s="4"/>
      <c r="AB16" s="33"/>
    </row>
    <row r="17" spans="1:28" s="3" customFormat="1" ht="30" customHeight="1" x14ac:dyDescent="0.2">
      <c r="A17" s="9" t="s">
        <v>170</v>
      </c>
      <c r="B17" s="10" t="s">
        <v>99</v>
      </c>
      <c r="C17" s="68">
        <v>1.27</v>
      </c>
      <c r="D17" s="14">
        <f t="shared" si="0"/>
        <v>0.23090909090909092</v>
      </c>
      <c r="E17" s="60">
        <v>9414</v>
      </c>
      <c r="F17" s="14">
        <f t="shared" si="1"/>
        <v>2.6897142857142855</v>
      </c>
      <c r="G17" s="21" t="s">
        <v>107</v>
      </c>
      <c r="H17" s="14"/>
      <c r="I17" s="50" t="s">
        <v>161</v>
      </c>
      <c r="J17" s="21" t="s">
        <v>107</v>
      </c>
      <c r="K17" s="29"/>
      <c r="L17" s="30"/>
      <c r="M17" s="30"/>
      <c r="N17" s="30"/>
      <c r="O17" s="31"/>
      <c r="P17" s="31"/>
      <c r="Q17" s="30"/>
      <c r="R17" s="31"/>
      <c r="S17" s="31"/>
      <c r="T17" s="31"/>
      <c r="U17" s="31"/>
      <c r="V17" s="31"/>
      <c r="W17" s="31"/>
      <c r="X17" s="31"/>
      <c r="Y17" s="32"/>
      <c r="Z17" s="4"/>
      <c r="AA17" s="4"/>
      <c r="AB17" s="33"/>
    </row>
    <row r="18" spans="1:28" s="3" customFormat="1" ht="30" customHeight="1" x14ac:dyDescent="0.2">
      <c r="A18" s="9" t="s">
        <v>179</v>
      </c>
      <c r="B18" s="10" t="s">
        <v>100</v>
      </c>
      <c r="C18" s="68">
        <v>1.68</v>
      </c>
      <c r="D18" s="14">
        <f t="shared" si="0"/>
        <v>0.30545454545454542</v>
      </c>
      <c r="E18" s="60">
        <v>11361</v>
      </c>
      <c r="F18" s="14">
        <f t="shared" si="1"/>
        <v>3.246</v>
      </c>
      <c r="G18" s="21" t="s">
        <v>107</v>
      </c>
      <c r="H18" s="14"/>
      <c r="I18" s="50" t="s">
        <v>161</v>
      </c>
      <c r="J18" s="21" t="s">
        <v>107</v>
      </c>
      <c r="K18" s="29"/>
      <c r="L18" s="30"/>
      <c r="M18" s="30"/>
      <c r="N18" s="30"/>
      <c r="O18" s="31"/>
      <c r="P18" s="31"/>
      <c r="Q18" s="30"/>
      <c r="R18" s="31"/>
      <c r="S18" s="31"/>
      <c r="T18" s="31"/>
      <c r="U18" s="31"/>
      <c r="V18" s="31"/>
      <c r="W18" s="31"/>
      <c r="X18" s="31"/>
      <c r="Y18" s="32"/>
      <c r="Z18" s="4"/>
      <c r="AA18" s="4"/>
      <c r="AB18" s="33"/>
    </row>
    <row r="19" spans="1:28" s="3" customFormat="1" ht="30" customHeight="1" x14ac:dyDescent="0.2">
      <c r="A19" s="9" t="s">
        <v>180</v>
      </c>
      <c r="B19" s="10" t="s">
        <v>101</v>
      </c>
      <c r="C19" s="68">
        <v>0.78</v>
      </c>
      <c r="D19" s="14">
        <f t="shared" si="0"/>
        <v>0.14181818181818182</v>
      </c>
      <c r="E19" s="60">
        <v>5043</v>
      </c>
      <c r="F19" s="14">
        <f t="shared" si="1"/>
        <v>1.4408571428571428</v>
      </c>
      <c r="G19" s="21" t="s">
        <v>107</v>
      </c>
      <c r="H19" s="14"/>
      <c r="I19" s="50" t="s">
        <v>161</v>
      </c>
      <c r="J19" s="21" t="s">
        <v>107</v>
      </c>
      <c r="L19" s="30"/>
      <c r="M19" s="30"/>
      <c r="N19" s="30"/>
      <c r="O19" s="31"/>
      <c r="P19" s="31"/>
      <c r="Q19" s="30"/>
      <c r="R19" s="31"/>
      <c r="S19" s="31"/>
      <c r="T19" s="31"/>
      <c r="U19" s="31"/>
      <c r="V19" s="31"/>
      <c r="W19" s="31"/>
      <c r="X19" s="31"/>
      <c r="Y19" s="32"/>
      <c r="Z19" s="4"/>
      <c r="AA19" s="4"/>
      <c r="AB19" s="33"/>
    </row>
    <row r="20" spans="1:28" s="29" customFormat="1" ht="30" customHeight="1" x14ac:dyDescent="0.2">
      <c r="A20" s="9" t="s">
        <v>181</v>
      </c>
      <c r="B20" s="10" t="s">
        <v>102</v>
      </c>
      <c r="C20" s="68">
        <v>6.73</v>
      </c>
      <c r="D20" s="14">
        <f t="shared" si="0"/>
        <v>1.2236363636363636</v>
      </c>
      <c r="E20" s="60">
        <v>7648</v>
      </c>
      <c r="F20" s="14">
        <f t="shared" si="1"/>
        <v>2.1851428571428571</v>
      </c>
      <c r="G20" s="21" t="s">
        <v>107</v>
      </c>
      <c r="H20" s="14"/>
      <c r="I20" s="50" t="s">
        <v>161</v>
      </c>
      <c r="J20" s="21" t="s">
        <v>107</v>
      </c>
    </row>
    <row r="21" spans="1:28" s="3" customFormat="1" ht="22.5" customHeight="1" x14ac:dyDescent="0.2">
      <c r="A21" s="9" t="s">
        <v>182</v>
      </c>
      <c r="B21" s="10" t="s">
        <v>103</v>
      </c>
      <c r="C21" s="68">
        <v>5.15</v>
      </c>
      <c r="D21" s="14">
        <f>C21/5.5</f>
        <v>0.9363636363636364</v>
      </c>
      <c r="E21" s="60">
        <v>8624</v>
      </c>
      <c r="F21" s="14">
        <f t="shared" si="1"/>
        <v>2.464</v>
      </c>
      <c r="G21" s="21" t="s">
        <v>107</v>
      </c>
      <c r="H21" s="14"/>
      <c r="I21" s="51"/>
      <c r="J21" s="21" t="s">
        <v>107</v>
      </c>
      <c r="M21" s="30"/>
      <c r="N21" s="30"/>
      <c r="O21" s="31"/>
      <c r="P21" s="31"/>
      <c r="Q21" s="30"/>
      <c r="R21" s="31"/>
      <c r="S21" s="31"/>
      <c r="T21" s="31"/>
      <c r="U21" s="31"/>
      <c r="V21" s="31"/>
      <c r="W21" s="31"/>
      <c r="X21" s="31"/>
      <c r="Y21" s="32"/>
      <c r="Z21" s="4"/>
      <c r="AA21" s="4"/>
      <c r="AB21" s="33"/>
    </row>
    <row r="22" spans="1:28" s="3" customFormat="1" ht="22.5" customHeight="1" x14ac:dyDescent="0.2">
      <c r="A22" s="11" t="s">
        <v>11</v>
      </c>
      <c r="B22" s="12" t="s">
        <v>120</v>
      </c>
      <c r="C22" s="17"/>
      <c r="D22" s="61"/>
      <c r="E22" s="35"/>
      <c r="F22" s="61"/>
      <c r="G22" s="34"/>
      <c r="H22" s="35"/>
      <c r="I22" s="52"/>
      <c r="J22" s="34"/>
      <c r="K22" s="29"/>
      <c r="L22" s="30"/>
      <c r="M22" s="30"/>
      <c r="N22" s="30"/>
      <c r="O22" s="31"/>
      <c r="P22" s="31"/>
      <c r="Q22" s="30"/>
      <c r="R22" s="31"/>
      <c r="S22" s="31"/>
      <c r="T22" s="31"/>
      <c r="U22" s="31"/>
      <c r="V22" s="31"/>
      <c r="W22" s="31"/>
      <c r="X22" s="31"/>
      <c r="Y22" s="32"/>
      <c r="Z22" s="4"/>
      <c r="AA22" s="4"/>
      <c r="AB22" s="33"/>
    </row>
    <row r="23" spans="1:28" s="3" customFormat="1" ht="22.5" customHeight="1" x14ac:dyDescent="0.2">
      <c r="A23" s="11">
        <v>1</v>
      </c>
      <c r="B23" s="12" t="s">
        <v>160</v>
      </c>
      <c r="C23" s="17"/>
      <c r="D23" s="61"/>
      <c r="E23" s="35"/>
      <c r="F23" s="61"/>
      <c r="G23" s="34"/>
      <c r="H23" s="35"/>
      <c r="I23" s="52"/>
      <c r="J23" s="34"/>
      <c r="K23" s="29"/>
      <c r="L23" s="30"/>
      <c r="M23" s="30"/>
      <c r="N23" s="30"/>
      <c r="O23" s="31"/>
      <c r="P23" s="31"/>
      <c r="Q23" s="30"/>
      <c r="R23" s="31"/>
      <c r="S23" s="31"/>
      <c r="T23" s="31"/>
      <c r="U23" s="31"/>
      <c r="V23" s="31"/>
      <c r="W23" s="31"/>
      <c r="X23" s="31"/>
      <c r="Y23" s="32"/>
      <c r="Z23" s="4"/>
      <c r="AA23" s="4"/>
      <c r="AB23" s="33"/>
    </row>
    <row r="24" spans="1:28" s="3" customFormat="1" ht="22.5" customHeight="1" x14ac:dyDescent="0.2">
      <c r="A24" s="9" t="s">
        <v>166</v>
      </c>
      <c r="B24" s="28" t="s">
        <v>105</v>
      </c>
      <c r="C24" s="69">
        <v>29.32</v>
      </c>
      <c r="D24" s="62">
        <f>C24/5.5</f>
        <v>5.330909090909091</v>
      </c>
      <c r="E24" s="63">
        <v>960</v>
      </c>
      <c r="F24" s="62">
        <f>E24/2500</f>
        <v>0.38400000000000001</v>
      </c>
      <c r="G24" s="21" t="s">
        <v>107</v>
      </c>
      <c r="H24" s="14"/>
      <c r="I24" s="51"/>
      <c r="J24" s="21" t="s">
        <v>107</v>
      </c>
      <c r="K24" s="29"/>
      <c r="L24" s="30"/>
      <c r="M24" s="30"/>
      <c r="N24" s="30"/>
      <c r="O24" s="31"/>
      <c r="P24" s="31"/>
      <c r="Q24" s="30"/>
      <c r="R24" s="31"/>
      <c r="S24" s="31"/>
      <c r="T24" s="31"/>
      <c r="U24" s="31"/>
      <c r="V24" s="31"/>
      <c r="W24" s="31"/>
      <c r="X24" s="31"/>
      <c r="Y24" s="32"/>
      <c r="Z24" s="4"/>
      <c r="AA24" s="4"/>
      <c r="AB24" s="33"/>
    </row>
    <row r="25" spans="1:28" s="3" customFormat="1" ht="22.5" customHeight="1" x14ac:dyDescent="0.2">
      <c r="A25" s="9" t="s">
        <v>167</v>
      </c>
      <c r="B25" s="28" t="s">
        <v>106</v>
      </c>
      <c r="C25" s="69">
        <v>22.88</v>
      </c>
      <c r="D25" s="62">
        <f>C25/5.5</f>
        <v>4.16</v>
      </c>
      <c r="E25" s="63">
        <v>5139</v>
      </c>
      <c r="F25" s="62">
        <f>E25/2500</f>
        <v>2.0556000000000001</v>
      </c>
      <c r="G25" s="21" t="s">
        <v>107</v>
      </c>
      <c r="H25" s="14"/>
      <c r="I25" s="51"/>
      <c r="J25" s="21" t="s">
        <v>107</v>
      </c>
      <c r="K25" s="29"/>
      <c r="L25" s="30"/>
      <c r="M25" s="30"/>
      <c r="N25" s="30"/>
      <c r="O25" s="31"/>
      <c r="P25" s="31"/>
      <c r="Q25" s="30"/>
      <c r="R25" s="31"/>
      <c r="S25" s="31"/>
      <c r="T25" s="31"/>
      <c r="U25" s="31"/>
      <c r="V25" s="31"/>
      <c r="W25" s="31"/>
      <c r="X25" s="31"/>
      <c r="Y25" s="32"/>
      <c r="Z25" s="4"/>
      <c r="AA25" s="4"/>
      <c r="AB25" s="33"/>
    </row>
    <row r="26" spans="1:28" s="3" customFormat="1" ht="22.5" customHeight="1" x14ac:dyDescent="0.2">
      <c r="A26" s="11">
        <v>2</v>
      </c>
      <c r="B26" s="36" t="s">
        <v>159</v>
      </c>
      <c r="C26" s="69"/>
      <c r="D26" s="62"/>
      <c r="E26" s="63"/>
      <c r="F26" s="62"/>
      <c r="G26" s="21"/>
      <c r="H26" s="14"/>
      <c r="I26" s="51"/>
      <c r="J26" s="21"/>
      <c r="K26" s="29"/>
      <c r="L26" s="30"/>
      <c r="M26" s="30"/>
      <c r="N26" s="30"/>
      <c r="O26" s="31"/>
      <c r="P26" s="31"/>
      <c r="Q26" s="30"/>
      <c r="R26" s="31"/>
      <c r="S26" s="31"/>
      <c r="T26" s="31"/>
      <c r="U26" s="31"/>
      <c r="V26" s="31"/>
      <c r="W26" s="31"/>
      <c r="X26" s="31"/>
      <c r="Y26" s="32"/>
      <c r="Z26" s="4"/>
      <c r="AA26" s="4"/>
      <c r="AB26" s="33"/>
    </row>
    <row r="27" spans="1:28" s="3" customFormat="1" ht="22.5" customHeight="1" x14ac:dyDescent="0.2">
      <c r="A27" s="9" t="s">
        <v>168</v>
      </c>
      <c r="B27" s="28" t="s">
        <v>104</v>
      </c>
      <c r="C27" s="68">
        <v>60.45</v>
      </c>
      <c r="D27" s="14">
        <f>C27/50</f>
        <v>1.2090000000000001</v>
      </c>
      <c r="E27" s="63">
        <v>5535</v>
      </c>
      <c r="F27" s="62">
        <f>E27/1000</f>
        <v>5.5350000000000001</v>
      </c>
      <c r="G27" s="21" t="s">
        <v>107</v>
      </c>
      <c r="H27" s="14"/>
      <c r="I27" s="51"/>
      <c r="J27" s="21" t="s">
        <v>107</v>
      </c>
      <c r="K27" s="29"/>
      <c r="L27" s="30"/>
      <c r="M27" s="30"/>
      <c r="N27" s="30"/>
      <c r="O27" s="31"/>
      <c r="P27" s="31"/>
      <c r="Q27" s="30"/>
      <c r="R27" s="31"/>
      <c r="S27" s="31"/>
      <c r="T27" s="31"/>
      <c r="U27" s="31"/>
      <c r="V27" s="31"/>
      <c r="W27" s="31"/>
      <c r="X27" s="31"/>
      <c r="Y27" s="32"/>
      <c r="Z27" s="4"/>
      <c r="AA27" s="4"/>
      <c r="AB27" s="33"/>
    </row>
    <row r="28" spans="1:28" s="3" customFormat="1" ht="22.5" customHeight="1" x14ac:dyDescent="0.2">
      <c r="A28" s="11" t="s">
        <v>12</v>
      </c>
      <c r="B28" s="36" t="s">
        <v>121</v>
      </c>
      <c r="C28" s="70"/>
      <c r="D28" s="64"/>
      <c r="E28" s="35"/>
      <c r="F28" s="65"/>
      <c r="G28" s="34" t="s">
        <v>107</v>
      </c>
      <c r="H28" s="35"/>
      <c r="I28" s="52"/>
      <c r="J28" s="34"/>
      <c r="K28" s="29"/>
      <c r="L28" s="30"/>
      <c r="M28" s="30"/>
      <c r="N28" s="30"/>
      <c r="O28" s="31"/>
      <c r="P28" s="31"/>
      <c r="Q28" s="30"/>
      <c r="R28" s="31"/>
      <c r="S28" s="31"/>
      <c r="T28" s="31"/>
      <c r="U28" s="31"/>
      <c r="V28" s="31"/>
      <c r="W28" s="31"/>
      <c r="X28" s="31"/>
      <c r="Y28" s="32"/>
      <c r="Z28" s="4"/>
      <c r="AA28" s="4"/>
      <c r="AB28" s="33"/>
    </row>
    <row r="29" spans="1:28" s="3" customFormat="1" ht="22.5" customHeight="1" x14ac:dyDescent="0.2">
      <c r="A29" s="11">
        <v>1</v>
      </c>
      <c r="B29" s="36" t="s">
        <v>159</v>
      </c>
      <c r="C29" s="70"/>
      <c r="D29" s="64"/>
      <c r="E29" s="35"/>
      <c r="F29" s="65"/>
      <c r="G29" s="34"/>
      <c r="H29" s="35"/>
      <c r="I29" s="52"/>
      <c r="J29" s="34"/>
      <c r="K29" s="29"/>
      <c r="L29" s="30"/>
      <c r="M29" s="30"/>
      <c r="N29" s="30"/>
      <c r="O29" s="31"/>
      <c r="P29" s="31"/>
      <c r="Q29" s="30"/>
      <c r="R29" s="31"/>
      <c r="S29" s="31"/>
      <c r="T29" s="31"/>
      <c r="U29" s="31"/>
      <c r="V29" s="31"/>
      <c r="W29" s="31"/>
      <c r="X29" s="31"/>
      <c r="Y29" s="32"/>
      <c r="Z29" s="4"/>
      <c r="AA29" s="4"/>
      <c r="AB29" s="33"/>
    </row>
    <row r="30" spans="1:28" s="3" customFormat="1" ht="27" customHeight="1" x14ac:dyDescent="0.2">
      <c r="A30" s="9" t="s">
        <v>166</v>
      </c>
      <c r="B30" s="10" t="s">
        <v>69</v>
      </c>
      <c r="C30" s="68">
        <v>19.63</v>
      </c>
      <c r="D30" s="14">
        <f t="shared" ref="D30:D50" si="2">C30/50</f>
        <v>0.3926</v>
      </c>
      <c r="E30" s="60">
        <v>7256</v>
      </c>
      <c r="F30" s="14">
        <f>E30/2250</f>
        <v>3.2248888888888887</v>
      </c>
      <c r="G30" s="21" t="s">
        <v>107</v>
      </c>
      <c r="H30" s="14"/>
      <c r="I30" s="50" t="s">
        <v>163</v>
      </c>
      <c r="J30" s="21" t="s">
        <v>107</v>
      </c>
      <c r="K30" s="29"/>
      <c r="L30" s="30"/>
      <c r="M30" s="30"/>
      <c r="N30" s="30"/>
      <c r="O30" s="31"/>
      <c r="P30" s="31"/>
      <c r="Q30" s="30"/>
      <c r="R30" s="31"/>
      <c r="S30" s="31"/>
      <c r="T30" s="31"/>
      <c r="U30" s="31"/>
      <c r="V30" s="31"/>
      <c r="W30" s="31"/>
      <c r="X30" s="31"/>
      <c r="Y30" s="32"/>
      <c r="Z30" s="4"/>
      <c r="AA30" s="4"/>
      <c r="AB30" s="33"/>
    </row>
    <row r="31" spans="1:28" s="3" customFormat="1" ht="28.5" customHeight="1" x14ac:dyDescent="0.2">
      <c r="A31" s="9" t="s">
        <v>167</v>
      </c>
      <c r="B31" s="10" t="s">
        <v>70</v>
      </c>
      <c r="C31" s="68">
        <v>22.19</v>
      </c>
      <c r="D31" s="14">
        <f t="shared" si="2"/>
        <v>0.44380000000000003</v>
      </c>
      <c r="E31" s="60">
        <v>5819</v>
      </c>
      <c r="F31" s="14">
        <f>E31/1750</f>
        <v>3.3251428571428572</v>
      </c>
      <c r="G31" s="21" t="s">
        <v>107</v>
      </c>
      <c r="H31" s="14"/>
      <c r="I31" s="50" t="s">
        <v>163</v>
      </c>
      <c r="J31" s="21" t="s">
        <v>107</v>
      </c>
      <c r="K31" s="29"/>
      <c r="L31" s="30"/>
      <c r="M31" s="30"/>
      <c r="N31" s="30"/>
      <c r="O31" s="31"/>
      <c r="P31" s="31"/>
      <c r="Q31" s="30"/>
      <c r="R31" s="31"/>
      <c r="S31" s="31"/>
      <c r="T31" s="31"/>
      <c r="U31" s="31"/>
      <c r="V31" s="31"/>
      <c r="W31" s="31"/>
      <c r="X31" s="31"/>
      <c r="Y31" s="32"/>
      <c r="Z31" s="4"/>
      <c r="AA31" s="4"/>
      <c r="AB31" s="33"/>
    </row>
    <row r="32" spans="1:28" s="3" customFormat="1" ht="31.5" customHeight="1" x14ac:dyDescent="0.2">
      <c r="A32" s="9" t="s">
        <v>171</v>
      </c>
      <c r="B32" s="10" t="s">
        <v>71</v>
      </c>
      <c r="C32" s="68">
        <v>26.35</v>
      </c>
      <c r="D32" s="14">
        <f t="shared" si="2"/>
        <v>0.52700000000000002</v>
      </c>
      <c r="E32" s="60">
        <v>4687</v>
      </c>
      <c r="F32" s="14">
        <f>E32/1250</f>
        <v>3.7496</v>
      </c>
      <c r="G32" s="21" t="s">
        <v>107</v>
      </c>
      <c r="H32" s="14"/>
      <c r="I32" s="50" t="s">
        <v>161</v>
      </c>
      <c r="J32" s="21" t="s">
        <v>107</v>
      </c>
      <c r="K32" s="29"/>
      <c r="L32" s="30"/>
      <c r="M32" s="30"/>
      <c r="N32" s="30"/>
      <c r="O32" s="31"/>
      <c r="P32" s="31"/>
      <c r="Q32" s="30"/>
      <c r="R32" s="31"/>
      <c r="S32" s="31"/>
      <c r="T32" s="31"/>
      <c r="U32" s="31"/>
      <c r="V32" s="31"/>
      <c r="W32" s="31"/>
      <c r="X32" s="31"/>
      <c r="Y32" s="32"/>
      <c r="Z32" s="4"/>
      <c r="AA32" s="4"/>
      <c r="AB32" s="33"/>
    </row>
    <row r="33" spans="1:28" s="3" customFormat="1" ht="25.5" customHeight="1" x14ac:dyDescent="0.2">
      <c r="A33" s="9" t="s">
        <v>172</v>
      </c>
      <c r="B33" s="10" t="s">
        <v>72</v>
      </c>
      <c r="C33" s="68">
        <v>113.81</v>
      </c>
      <c r="D33" s="14">
        <f t="shared" si="2"/>
        <v>2.2762000000000002</v>
      </c>
      <c r="E33" s="60">
        <v>1988</v>
      </c>
      <c r="F33" s="14">
        <f>E33/1000</f>
        <v>1.988</v>
      </c>
      <c r="G33" s="21" t="s">
        <v>107</v>
      </c>
      <c r="H33" s="14"/>
      <c r="I33" s="50" t="s">
        <v>163</v>
      </c>
      <c r="J33" s="21" t="s">
        <v>107</v>
      </c>
      <c r="K33" s="29"/>
      <c r="L33" s="30"/>
      <c r="M33" s="30"/>
      <c r="N33" s="30"/>
      <c r="O33" s="31"/>
      <c r="P33" s="31"/>
      <c r="Q33" s="30"/>
      <c r="R33" s="31"/>
      <c r="S33" s="31"/>
      <c r="T33" s="31"/>
      <c r="U33" s="31"/>
      <c r="V33" s="31"/>
      <c r="W33" s="31"/>
      <c r="X33" s="31"/>
      <c r="Y33" s="32"/>
      <c r="Z33" s="4"/>
      <c r="AA33" s="4"/>
      <c r="AB33" s="33"/>
    </row>
    <row r="34" spans="1:28" s="3" customFormat="1" ht="27" customHeight="1" x14ac:dyDescent="0.2">
      <c r="A34" s="9" t="s">
        <v>173</v>
      </c>
      <c r="B34" s="10" t="s">
        <v>73</v>
      </c>
      <c r="C34" s="68">
        <v>35.35</v>
      </c>
      <c r="D34" s="14">
        <f t="shared" si="2"/>
        <v>0.70700000000000007</v>
      </c>
      <c r="E34" s="60">
        <v>7449</v>
      </c>
      <c r="F34" s="14">
        <f>E34/1750</f>
        <v>4.2565714285714282</v>
      </c>
      <c r="G34" s="21" t="s">
        <v>107</v>
      </c>
      <c r="H34" s="14"/>
      <c r="I34" s="50" t="s">
        <v>163</v>
      </c>
      <c r="J34" s="21" t="s">
        <v>107</v>
      </c>
      <c r="L34" s="30"/>
      <c r="M34" s="30"/>
      <c r="N34" s="30"/>
      <c r="O34" s="31"/>
      <c r="P34" s="31"/>
      <c r="Q34" s="30"/>
      <c r="R34" s="31"/>
      <c r="S34" s="31"/>
      <c r="T34" s="31"/>
      <c r="U34" s="31"/>
      <c r="V34" s="31"/>
      <c r="W34" s="31"/>
      <c r="X34" s="31"/>
      <c r="Y34" s="32"/>
      <c r="Z34" s="4"/>
      <c r="AA34" s="4"/>
      <c r="AB34" s="33"/>
    </row>
    <row r="35" spans="1:28" s="3" customFormat="1" ht="55.5" customHeight="1" x14ac:dyDescent="0.2">
      <c r="A35" s="9" t="s">
        <v>174</v>
      </c>
      <c r="B35" s="10" t="s">
        <v>75</v>
      </c>
      <c r="C35" s="68">
        <v>73.45</v>
      </c>
      <c r="D35" s="14">
        <f t="shared" si="2"/>
        <v>1.4690000000000001</v>
      </c>
      <c r="E35" s="60">
        <v>4186</v>
      </c>
      <c r="F35" s="14">
        <f t="shared" ref="F35:F42" si="3">E35/1000</f>
        <v>4.1859999999999999</v>
      </c>
      <c r="G35" s="21" t="s">
        <v>107</v>
      </c>
      <c r="H35" s="14"/>
      <c r="I35" s="50" t="s">
        <v>164</v>
      </c>
      <c r="J35" s="21" t="s">
        <v>107</v>
      </c>
      <c r="L35" s="30"/>
      <c r="M35" s="30"/>
      <c r="N35" s="30"/>
      <c r="O35" s="31"/>
      <c r="P35" s="31"/>
      <c r="Q35" s="30"/>
      <c r="R35" s="31"/>
      <c r="S35" s="31"/>
      <c r="T35" s="31"/>
      <c r="U35" s="31"/>
      <c r="V35" s="31"/>
      <c r="W35" s="31"/>
      <c r="X35" s="31"/>
      <c r="Y35" s="32"/>
      <c r="Z35" s="4"/>
      <c r="AA35" s="4"/>
      <c r="AB35" s="33"/>
    </row>
    <row r="36" spans="1:28" s="3" customFormat="1" ht="27" customHeight="1" x14ac:dyDescent="0.2">
      <c r="A36" s="9" t="s">
        <v>175</v>
      </c>
      <c r="B36" s="10" t="s">
        <v>76</v>
      </c>
      <c r="C36" s="68">
        <v>159.52000000000001</v>
      </c>
      <c r="D36" s="14">
        <f t="shared" si="2"/>
        <v>3.1904000000000003</v>
      </c>
      <c r="E36" s="60">
        <v>2572</v>
      </c>
      <c r="F36" s="14">
        <f t="shared" si="3"/>
        <v>2.5720000000000001</v>
      </c>
      <c r="G36" s="21" t="s">
        <v>107</v>
      </c>
      <c r="H36" s="14"/>
      <c r="I36" s="50" t="s">
        <v>163</v>
      </c>
      <c r="J36" s="21" t="s">
        <v>107</v>
      </c>
      <c r="L36" s="30"/>
      <c r="M36" s="30"/>
      <c r="N36" s="30"/>
      <c r="O36" s="31"/>
      <c r="P36" s="31"/>
      <c r="Q36" s="30"/>
      <c r="R36" s="31"/>
      <c r="S36" s="31"/>
      <c r="T36" s="31"/>
      <c r="U36" s="31"/>
      <c r="V36" s="31"/>
      <c r="W36" s="31"/>
      <c r="X36" s="31"/>
      <c r="Y36" s="32"/>
      <c r="Z36" s="4"/>
      <c r="AA36" s="4"/>
      <c r="AB36" s="33"/>
    </row>
    <row r="37" spans="1:28" s="3" customFormat="1" ht="27" customHeight="1" x14ac:dyDescent="0.2">
      <c r="A37" s="9" t="s">
        <v>176</v>
      </c>
      <c r="B37" s="10" t="s">
        <v>77</v>
      </c>
      <c r="C37" s="68">
        <v>158.82</v>
      </c>
      <c r="D37" s="14">
        <f t="shared" si="2"/>
        <v>3.1763999999999997</v>
      </c>
      <c r="E37" s="60">
        <v>4610</v>
      </c>
      <c r="F37" s="14">
        <f t="shared" si="3"/>
        <v>4.6100000000000003</v>
      </c>
      <c r="G37" s="21" t="s">
        <v>107</v>
      </c>
      <c r="H37" s="14"/>
      <c r="I37" s="50" t="s">
        <v>163</v>
      </c>
      <c r="J37" s="21" t="s">
        <v>107</v>
      </c>
      <c r="L37" s="30"/>
      <c r="M37" s="30"/>
      <c r="N37" s="30"/>
      <c r="O37" s="31"/>
      <c r="P37" s="31"/>
      <c r="Q37" s="30"/>
      <c r="R37" s="31"/>
      <c r="S37" s="31"/>
      <c r="T37" s="31"/>
      <c r="U37" s="31"/>
      <c r="V37" s="31"/>
      <c r="W37" s="31"/>
      <c r="X37" s="31"/>
      <c r="Y37" s="32"/>
      <c r="Z37" s="4"/>
      <c r="AA37" s="4"/>
      <c r="AB37" s="33"/>
    </row>
    <row r="38" spans="1:28" s="3" customFormat="1" ht="27" customHeight="1" x14ac:dyDescent="0.2">
      <c r="A38" s="9" t="s">
        <v>177</v>
      </c>
      <c r="B38" s="10" t="s">
        <v>78</v>
      </c>
      <c r="C38" s="68">
        <v>142.6</v>
      </c>
      <c r="D38" s="14">
        <f t="shared" si="2"/>
        <v>2.8519999999999999</v>
      </c>
      <c r="E38" s="60">
        <v>4799</v>
      </c>
      <c r="F38" s="14">
        <f t="shared" si="3"/>
        <v>4.7990000000000004</v>
      </c>
      <c r="G38" s="21" t="s">
        <v>107</v>
      </c>
      <c r="H38" s="14"/>
      <c r="I38" s="50" t="s">
        <v>163</v>
      </c>
      <c r="J38" s="21" t="s">
        <v>107</v>
      </c>
      <c r="L38" s="30"/>
      <c r="M38" s="30"/>
      <c r="N38" s="30"/>
      <c r="O38" s="31"/>
      <c r="P38" s="31"/>
      <c r="Q38" s="30"/>
      <c r="R38" s="31"/>
      <c r="S38" s="31"/>
      <c r="T38" s="31"/>
      <c r="U38" s="31"/>
      <c r="V38" s="31"/>
      <c r="W38" s="31"/>
      <c r="X38" s="31"/>
      <c r="Y38" s="32"/>
      <c r="Z38" s="4"/>
      <c r="AA38" s="4"/>
      <c r="AB38" s="33"/>
    </row>
    <row r="39" spans="1:28" s="3" customFormat="1" ht="27" customHeight="1" x14ac:dyDescent="0.2">
      <c r="A39" s="9" t="s">
        <v>178</v>
      </c>
      <c r="B39" s="10" t="s">
        <v>79</v>
      </c>
      <c r="C39" s="68">
        <v>89.08</v>
      </c>
      <c r="D39" s="14">
        <f t="shared" si="2"/>
        <v>1.7816000000000001</v>
      </c>
      <c r="E39" s="60">
        <v>1355</v>
      </c>
      <c r="F39" s="14">
        <f t="shared" si="3"/>
        <v>1.355</v>
      </c>
      <c r="G39" s="21" t="s">
        <v>107</v>
      </c>
      <c r="H39" s="14"/>
      <c r="I39" s="50" t="s">
        <v>163</v>
      </c>
      <c r="J39" s="21" t="s">
        <v>107</v>
      </c>
      <c r="L39" s="30"/>
      <c r="M39" s="30"/>
      <c r="N39" s="30"/>
      <c r="O39" s="31"/>
      <c r="P39" s="31"/>
      <c r="Q39" s="30"/>
      <c r="R39" s="31"/>
      <c r="S39" s="31"/>
      <c r="T39" s="31"/>
      <c r="U39" s="31"/>
      <c r="V39" s="31"/>
      <c r="W39" s="31"/>
      <c r="X39" s="31"/>
      <c r="Y39" s="32"/>
      <c r="Z39" s="4"/>
      <c r="AA39" s="4"/>
      <c r="AB39" s="33"/>
    </row>
    <row r="40" spans="1:28" s="3" customFormat="1" ht="27" customHeight="1" x14ac:dyDescent="0.2">
      <c r="A40" s="9" t="s">
        <v>183</v>
      </c>
      <c r="B40" s="10" t="s">
        <v>80</v>
      </c>
      <c r="C40" s="68">
        <v>128.84</v>
      </c>
      <c r="D40" s="14">
        <f t="shared" si="2"/>
        <v>2.5768</v>
      </c>
      <c r="E40" s="60">
        <v>5375</v>
      </c>
      <c r="F40" s="14">
        <f t="shared" si="3"/>
        <v>5.375</v>
      </c>
      <c r="G40" s="21" t="s">
        <v>107</v>
      </c>
      <c r="H40" s="14"/>
      <c r="I40" s="50" t="s">
        <v>161</v>
      </c>
      <c r="J40" s="21"/>
      <c r="L40" s="30"/>
      <c r="M40" s="30"/>
      <c r="N40" s="30"/>
      <c r="O40" s="31"/>
      <c r="P40" s="31"/>
      <c r="Q40" s="30"/>
      <c r="R40" s="31"/>
      <c r="S40" s="31"/>
      <c r="T40" s="31"/>
      <c r="U40" s="31"/>
      <c r="V40" s="31"/>
      <c r="W40" s="31"/>
      <c r="X40" s="31"/>
      <c r="Y40" s="32"/>
      <c r="Z40" s="4"/>
      <c r="AA40" s="4"/>
      <c r="AB40" s="33"/>
    </row>
    <row r="41" spans="1:28" s="3" customFormat="1" ht="27" customHeight="1" x14ac:dyDescent="0.2">
      <c r="A41" s="9" t="s">
        <v>184</v>
      </c>
      <c r="B41" s="10" t="s">
        <v>81</v>
      </c>
      <c r="C41" s="68">
        <v>144.66</v>
      </c>
      <c r="D41" s="14">
        <f t="shared" si="2"/>
        <v>2.8931999999999998</v>
      </c>
      <c r="E41" s="60">
        <v>2471</v>
      </c>
      <c r="F41" s="14">
        <f t="shared" si="3"/>
        <v>2.4710000000000001</v>
      </c>
      <c r="G41" s="21" t="s">
        <v>107</v>
      </c>
      <c r="H41" s="14"/>
      <c r="I41" s="50" t="s">
        <v>163</v>
      </c>
      <c r="J41" s="21" t="s">
        <v>107</v>
      </c>
      <c r="L41" s="30"/>
      <c r="M41" s="30"/>
      <c r="N41" s="30"/>
      <c r="O41" s="31"/>
      <c r="P41" s="31"/>
      <c r="Q41" s="30"/>
      <c r="R41" s="31"/>
      <c r="S41" s="31"/>
      <c r="T41" s="31"/>
      <c r="U41" s="31"/>
      <c r="V41" s="31"/>
      <c r="W41" s="31"/>
      <c r="X41" s="31"/>
      <c r="Y41" s="32"/>
      <c r="Z41" s="4"/>
      <c r="AA41" s="4"/>
      <c r="AB41" s="33"/>
    </row>
    <row r="42" spans="1:28" s="3" customFormat="1" ht="22.5" customHeight="1" x14ac:dyDescent="0.2">
      <c r="A42" s="9" t="s">
        <v>185</v>
      </c>
      <c r="B42" s="10" t="s">
        <v>83</v>
      </c>
      <c r="C42" s="68">
        <v>73.540000000000006</v>
      </c>
      <c r="D42" s="14">
        <f t="shared" si="2"/>
        <v>1.4708000000000001</v>
      </c>
      <c r="E42" s="60">
        <v>3093</v>
      </c>
      <c r="F42" s="14">
        <f t="shared" si="3"/>
        <v>3.093</v>
      </c>
      <c r="G42" s="21" t="s">
        <v>107</v>
      </c>
      <c r="H42" s="14"/>
      <c r="I42" s="51"/>
      <c r="J42" s="21" t="s">
        <v>107</v>
      </c>
      <c r="K42" s="29"/>
    </row>
    <row r="43" spans="1:28" s="3" customFormat="1" ht="22.5" customHeight="1" x14ac:dyDescent="0.2">
      <c r="A43" s="9" t="s">
        <v>186</v>
      </c>
      <c r="B43" s="10" t="s">
        <v>85</v>
      </c>
      <c r="C43" s="68">
        <v>42.31</v>
      </c>
      <c r="D43" s="14">
        <f t="shared" si="2"/>
        <v>0.84620000000000006</v>
      </c>
      <c r="E43" s="60">
        <v>6195</v>
      </c>
      <c r="F43" s="14">
        <f>E43/2250</f>
        <v>2.7533333333333334</v>
      </c>
      <c r="G43" s="21" t="s">
        <v>107</v>
      </c>
      <c r="H43" s="14"/>
      <c r="I43" s="51"/>
      <c r="J43" s="21" t="s">
        <v>107</v>
      </c>
    </row>
    <row r="44" spans="1:28" s="3" customFormat="1" ht="22.5" customHeight="1" x14ac:dyDescent="0.2">
      <c r="A44" s="9" t="s">
        <v>187</v>
      </c>
      <c r="B44" s="10" t="s">
        <v>86</v>
      </c>
      <c r="C44" s="68">
        <v>48.64</v>
      </c>
      <c r="D44" s="14">
        <f t="shared" si="2"/>
        <v>0.9728</v>
      </c>
      <c r="E44" s="60">
        <v>3912</v>
      </c>
      <c r="F44" s="14">
        <f>E44/1500</f>
        <v>2.6080000000000001</v>
      </c>
      <c r="G44" s="21" t="s">
        <v>107</v>
      </c>
      <c r="H44" s="14"/>
      <c r="I44" s="51"/>
      <c r="J44" s="21" t="s">
        <v>107</v>
      </c>
    </row>
    <row r="45" spans="1:28" s="3" customFormat="1" ht="22.5" customHeight="1" x14ac:dyDescent="0.2">
      <c r="A45" s="9" t="s">
        <v>188</v>
      </c>
      <c r="B45" s="10" t="s">
        <v>88</v>
      </c>
      <c r="C45" s="68">
        <v>19.78</v>
      </c>
      <c r="D45" s="14">
        <f t="shared" si="2"/>
        <v>0.39560000000000001</v>
      </c>
      <c r="E45" s="60">
        <v>8186</v>
      </c>
      <c r="F45" s="14">
        <f>E45/1750</f>
        <v>4.6777142857142859</v>
      </c>
      <c r="G45" s="21" t="s">
        <v>107</v>
      </c>
      <c r="H45" s="14"/>
      <c r="I45" s="51"/>
      <c r="J45" s="21" t="s">
        <v>107</v>
      </c>
    </row>
    <row r="46" spans="1:28" s="3" customFormat="1" ht="22.5" customHeight="1" x14ac:dyDescent="0.2">
      <c r="A46" s="9" t="s">
        <v>189</v>
      </c>
      <c r="B46" s="10" t="s">
        <v>89</v>
      </c>
      <c r="C46" s="68">
        <v>21.24</v>
      </c>
      <c r="D46" s="14">
        <f t="shared" si="2"/>
        <v>0.42479999999999996</v>
      </c>
      <c r="E46" s="60">
        <v>6156</v>
      </c>
      <c r="F46" s="14">
        <f>E46/1750</f>
        <v>3.5177142857142858</v>
      </c>
      <c r="G46" s="21" t="s">
        <v>107</v>
      </c>
      <c r="H46" s="14"/>
      <c r="I46" s="51"/>
      <c r="J46" s="21" t="s">
        <v>107</v>
      </c>
      <c r="K46" s="29"/>
    </row>
    <row r="47" spans="1:28" s="3" customFormat="1" ht="22.5" customHeight="1" x14ac:dyDescent="0.2">
      <c r="A47" s="9" t="s">
        <v>190</v>
      </c>
      <c r="B47" s="10" t="s">
        <v>90</v>
      </c>
      <c r="C47" s="68">
        <v>19.41</v>
      </c>
      <c r="D47" s="14">
        <f t="shared" si="2"/>
        <v>0.38819999999999999</v>
      </c>
      <c r="E47" s="60">
        <v>7040</v>
      </c>
      <c r="F47" s="14">
        <f>E47/1000</f>
        <v>7.04</v>
      </c>
      <c r="G47" s="21" t="s">
        <v>107</v>
      </c>
      <c r="H47" s="14"/>
      <c r="I47" s="51"/>
      <c r="J47" s="21" t="s">
        <v>107</v>
      </c>
      <c r="K47" s="29"/>
    </row>
    <row r="48" spans="1:28" s="3" customFormat="1" ht="22.5" customHeight="1" x14ac:dyDescent="0.2">
      <c r="A48" s="47" t="s">
        <v>191</v>
      </c>
      <c r="B48" s="10" t="s">
        <v>91</v>
      </c>
      <c r="C48" s="68">
        <v>24.45</v>
      </c>
      <c r="D48" s="14">
        <f t="shared" si="2"/>
        <v>0.48899999999999999</v>
      </c>
      <c r="E48" s="60">
        <v>5263</v>
      </c>
      <c r="F48" s="14">
        <f>E48/1250</f>
        <v>4.2103999999999999</v>
      </c>
      <c r="G48" s="21" t="s">
        <v>107</v>
      </c>
      <c r="H48" s="14"/>
      <c r="I48" s="51"/>
      <c r="J48" s="21" t="s">
        <v>107</v>
      </c>
      <c r="K48" s="29"/>
    </row>
    <row r="49" spans="1:11" s="3" customFormat="1" ht="22.5" customHeight="1" x14ac:dyDescent="0.2">
      <c r="A49" s="9" t="s">
        <v>192</v>
      </c>
      <c r="B49" s="10" t="s">
        <v>92</v>
      </c>
      <c r="C49" s="68">
        <v>19.11</v>
      </c>
      <c r="D49" s="14">
        <f t="shared" si="2"/>
        <v>0.38219999999999998</v>
      </c>
      <c r="E49" s="60">
        <v>9398</v>
      </c>
      <c r="F49" s="14">
        <f>E49/1750</f>
        <v>5.3702857142857141</v>
      </c>
      <c r="G49" s="21" t="s">
        <v>107</v>
      </c>
      <c r="H49" s="14"/>
      <c r="I49" s="51"/>
      <c r="J49" s="21" t="s">
        <v>107</v>
      </c>
      <c r="K49" s="29"/>
    </row>
    <row r="50" spans="1:11" s="3" customFormat="1" ht="22.5" customHeight="1" x14ac:dyDescent="0.2">
      <c r="A50" s="9" t="s">
        <v>193</v>
      </c>
      <c r="B50" s="10" t="s">
        <v>93</v>
      </c>
      <c r="C50" s="68">
        <v>13.37</v>
      </c>
      <c r="D50" s="14">
        <f t="shared" si="2"/>
        <v>0.26739999999999997</v>
      </c>
      <c r="E50" s="60">
        <v>8383</v>
      </c>
      <c r="F50" s="14">
        <f>E50/2250</f>
        <v>3.7257777777777776</v>
      </c>
      <c r="G50" s="21" t="s">
        <v>107</v>
      </c>
      <c r="H50" s="14"/>
      <c r="I50" s="51"/>
      <c r="J50" s="21" t="s">
        <v>107</v>
      </c>
      <c r="K50" s="29"/>
    </row>
    <row r="51" spans="1:11" s="3" customFormat="1" ht="22.5" customHeight="1" x14ac:dyDescent="0.2">
      <c r="A51" s="11" t="s">
        <v>108</v>
      </c>
      <c r="B51" s="12" t="s">
        <v>122</v>
      </c>
      <c r="C51" s="70"/>
      <c r="D51" s="64"/>
      <c r="E51" s="35"/>
      <c r="F51" s="65"/>
      <c r="G51" s="34" t="s">
        <v>107</v>
      </c>
      <c r="H51" s="35"/>
      <c r="I51" s="52"/>
      <c r="J51" s="34"/>
      <c r="K51" s="29"/>
    </row>
    <row r="52" spans="1:11" s="3" customFormat="1" ht="22.5" customHeight="1" x14ac:dyDescent="0.2">
      <c r="A52" s="11">
        <v>1</v>
      </c>
      <c r="B52" s="12" t="s">
        <v>162</v>
      </c>
      <c r="C52" s="70"/>
      <c r="D52" s="64"/>
      <c r="E52" s="35"/>
      <c r="F52" s="65"/>
      <c r="G52" s="34"/>
      <c r="H52" s="35"/>
      <c r="I52" s="52"/>
      <c r="J52" s="34"/>
      <c r="K52" s="29"/>
    </row>
    <row r="53" spans="1:11" s="3" customFormat="1" ht="28.5" customHeight="1" x14ac:dyDescent="0.2">
      <c r="A53" s="9" t="s">
        <v>166</v>
      </c>
      <c r="B53" s="10" t="s">
        <v>94</v>
      </c>
      <c r="C53" s="68">
        <v>17.21</v>
      </c>
      <c r="D53" s="14">
        <f>C53/14</f>
        <v>1.2292857142857143</v>
      </c>
      <c r="E53" s="60">
        <v>8221</v>
      </c>
      <c r="F53" s="14">
        <f>E53/4000</f>
        <v>2.05525</v>
      </c>
      <c r="G53" s="21" t="s">
        <v>107</v>
      </c>
      <c r="H53" s="14"/>
      <c r="I53" s="50" t="s">
        <v>161</v>
      </c>
      <c r="J53" s="21" t="s">
        <v>107</v>
      </c>
      <c r="K53" s="29"/>
    </row>
    <row r="54" spans="1:11" s="3" customFormat="1" ht="21.75" customHeight="1" x14ac:dyDescent="0.2">
      <c r="A54" s="11">
        <v>2</v>
      </c>
      <c r="B54" s="12" t="s">
        <v>159</v>
      </c>
      <c r="C54" s="68"/>
      <c r="D54" s="14"/>
      <c r="E54" s="60"/>
      <c r="F54" s="14"/>
      <c r="G54" s="21"/>
      <c r="H54" s="14"/>
      <c r="I54" s="50"/>
      <c r="J54" s="21"/>
      <c r="K54" s="29"/>
    </row>
    <row r="55" spans="1:11" s="3" customFormat="1" ht="22.5" customHeight="1" x14ac:dyDescent="0.2">
      <c r="A55" s="9" t="s">
        <v>168</v>
      </c>
      <c r="B55" s="10" t="s">
        <v>13</v>
      </c>
      <c r="C55" s="71">
        <v>88.15</v>
      </c>
      <c r="D55" s="14">
        <f>C55/50</f>
        <v>1.7630000000000001</v>
      </c>
      <c r="E55" s="60">
        <v>6781</v>
      </c>
      <c r="F55" s="14">
        <f>E55/1000</f>
        <v>6.7809999999999997</v>
      </c>
      <c r="G55" s="21" t="s">
        <v>107</v>
      </c>
      <c r="H55" s="14"/>
      <c r="I55" s="51"/>
      <c r="J55" s="21" t="s">
        <v>107</v>
      </c>
      <c r="K55" s="29"/>
    </row>
    <row r="56" spans="1:11" s="3" customFormat="1" ht="22.5" customHeight="1" x14ac:dyDescent="0.2">
      <c r="A56" s="9" t="s">
        <v>169</v>
      </c>
      <c r="B56" s="10" t="s">
        <v>14</v>
      </c>
      <c r="C56" s="71">
        <v>38.11</v>
      </c>
      <c r="D56" s="14">
        <f>C56/50</f>
        <v>0.76219999999999999</v>
      </c>
      <c r="E56" s="60">
        <v>3932</v>
      </c>
      <c r="F56" s="14">
        <f t="shared" ref="F56:F72" si="4">E56/1000</f>
        <v>3.9319999999999999</v>
      </c>
      <c r="G56" s="21" t="s">
        <v>107</v>
      </c>
      <c r="H56" s="14"/>
      <c r="I56" s="51"/>
      <c r="J56" s="21" t="s">
        <v>107</v>
      </c>
    </row>
    <row r="57" spans="1:11" s="3" customFormat="1" ht="22.5" customHeight="1" x14ac:dyDescent="0.2">
      <c r="A57" s="9" t="s">
        <v>170</v>
      </c>
      <c r="B57" s="10" t="s">
        <v>15</v>
      </c>
      <c r="C57" s="68">
        <v>42.4</v>
      </c>
      <c r="D57" s="14">
        <f>C57/50</f>
        <v>0.84799999999999998</v>
      </c>
      <c r="E57" s="60">
        <v>4264</v>
      </c>
      <c r="F57" s="14">
        <f t="shared" si="4"/>
        <v>4.2640000000000002</v>
      </c>
      <c r="G57" s="21" t="s">
        <v>107</v>
      </c>
      <c r="H57" s="14"/>
      <c r="I57" s="51"/>
      <c r="J57" s="21" t="s">
        <v>107</v>
      </c>
      <c r="K57" s="29"/>
    </row>
    <row r="58" spans="1:11" s="3" customFormat="1" ht="22.5" customHeight="1" x14ac:dyDescent="0.2">
      <c r="A58" s="9" t="s">
        <v>179</v>
      </c>
      <c r="B58" s="10" t="s">
        <v>16</v>
      </c>
      <c r="C58" s="72">
        <v>37.549999999999997</v>
      </c>
      <c r="D58" s="14">
        <f>C58/50</f>
        <v>0.75099999999999989</v>
      </c>
      <c r="E58" s="60">
        <v>2936</v>
      </c>
      <c r="F58" s="14">
        <f t="shared" si="4"/>
        <v>2.9359999999999999</v>
      </c>
      <c r="G58" s="21" t="s">
        <v>107</v>
      </c>
      <c r="H58" s="14"/>
      <c r="I58" s="51"/>
      <c r="J58" s="21" t="s">
        <v>107</v>
      </c>
    </row>
    <row r="59" spans="1:11" s="3" customFormat="1" ht="22.5" customHeight="1" x14ac:dyDescent="0.2">
      <c r="A59" s="9" t="s">
        <v>180</v>
      </c>
      <c r="B59" s="10" t="s">
        <v>17</v>
      </c>
      <c r="C59" s="72">
        <v>107.02</v>
      </c>
      <c r="D59" s="14">
        <f t="shared" ref="D59:D72" si="5">C59/50</f>
        <v>2.1404000000000001</v>
      </c>
      <c r="E59" s="60">
        <v>4373</v>
      </c>
      <c r="F59" s="14">
        <f t="shared" si="4"/>
        <v>4.3730000000000002</v>
      </c>
      <c r="G59" s="21" t="s">
        <v>107</v>
      </c>
      <c r="H59" s="14"/>
      <c r="I59" s="51"/>
      <c r="J59" s="21" t="s">
        <v>107</v>
      </c>
    </row>
    <row r="60" spans="1:11" s="3" customFormat="1" ht="26.25" customHeight="1" x14ac:dyDescent="0.2">
      <c r="A60" s="9" t="s">
        <v>181</v>
      </c>
      <c r="B60" s="10" t="s">
        <v>18</v>
      </c>
      <c r="C60" s="72">
        <v>88.9</v>
      </c>
      <c r="D60" s="14">
        <f t="shared" si="5"/>
        <v>1.778</v>
      </c>
      <c r="E60" s="60">
        <v>6236</v>
      </c>
      <c r="F60" s="14">
        <f t="shared" si="4"/>
        <v>6.2359999999999998</v>
      </c>
      <c r="G60" s="21" t="s">
        <v>107</v>
      </c>
      <c r="H60" s="14"/>
      <c r="I60" s="51"/>
      <c r="J60" s="21" t="s">
        <v>107</v>
      </c>
    </row>
    <row r="61" spans="1:11" s="3" customFormat="1" ht="22.5" customHeight="1" x14ac:dyDescent="0.2">
      <c r="A61" s="9" t="s">
        <v>182</v>
      </c>
      <c r="B61" s="10" t="s">
        <v>19</v>
      </c>
      <c r="C61" s="68">
        <v>121.54</v>
      </c>
      <c r="D61" s="14">
        <f t="shared" si="5"/>
        <v>2.4308000000000001</v>
      </c>
      <c r="E61" s="60">
        <v>3874</v>
      </c>
      <c r="F61" s="14">
        <f t="shared" si="4"/>
        <v>3.8740000000000001</v>
      </c>
      <c r="G61" s="21" t="s">
        <v>107</v>
      </c>
      <c r="H61" s="14"/>
      <c r="I61" s="51"/>
      <c r="J61" s="21" t="s">
        <v>107</v>
      </c>
    </row>
    <row r="62" spans="1:11" s="3" customFormat="1" ht="22.5" customHeight="1" x14ac:dyDescent="0.2">
      <c r="A62" s="9" t="s">
        <v>194</v>
      </c>
      <c r="B62" s="10" t="s">
        <v>20</v>
      </c>
      <c r="C62" s="72">
        <v>64.8</v>
      </c>
      <c r="D62" s="14">
        <f t="shared" si="5"/>
        <v>1.296</v>
      </c>
      <c r="E62" s="60">
        <v>4242</v>
      </c>
      <c r="F62" s="14">
        <f t="shared" si="4"/>
        <v>4.242</v>
      </c>
      <c r="G62" s="21" t="s">
        <v>107</v>
      </c>
      <c r="H62" s="14"/>
      <c r="I62" s="51"/>
      <c r="J62" s="21" t="s">
        <v>107</v>
      </c>
      <c r="K62" s="29"/>
    </row>
    <row r="63" spans="1:11" s="3" customFormat="1" ht="22.5" customHeight="1" x14ac:dyDescent="0.2">
      <c r="A63" s="9" t="s">
        <v>195</v>
      </c>
      <c r="B63" s="10" t="s">
        <v>21</v>
      </c>
      <c r="C63" s="72">
        <v>52.16</v>
      </c>
      <c r="D63" s="14">
        <f t="shared" si="5"/>
        <v>1.0431999999999999</v>
      </c>
      <c r="E63" s="60">
        <v>7011</v>
      </c>
      <c r="F63" s="14">
        <f t="shared" si="4"/>
        <v>7.0110000000000001</v>
      </c>
      <c r="G63" s="21" t="s">
        <v>107</v>
      </c>
      <c r="H63" s="14"/>
      <c r="I63" s="51"/>
      <c r="J63" s="21" t="s">
        <v>107</v>
      </c>
      <c r="K63" s="29"/>
    </row>
    <row r="64" spans="1:11" s="3" customFormat="1" ht="22.5" customHeight="1" x14ac:dyDescent="0.2">
      <c r="A64" s="47" t="s">
        <v>196</v>
      </c>
      <c r="B64" s="10" t="s">
        <v>22</v>
      </c>
      <c r="C64" s="68">
        <v>61.16</v>
      </c>
      <c r="D64" s="14">
        <f t="shared" si="5"/>
        <v>1.2231999999999998</v>
      </c>
      <c r="E64" s="60">
        <v>2931</v>
      </c>
      <c r="F64" s="14">
        <f t="shared" si="4"/>
        <v>2.931</v>
      </c>
      <c r="G64" s="21" t="s">
        <v>107</v>
      </c>
      <c r="H64" s="14"/>
      <c r="I64" s="51"/>
      <c r="J64" s="21" t="s">
        <v>107</v>
      </c>
    </row>
    <row r="65" spans="1:11" s="3" customFormat="1" ht="29.25" customHeight="1" x14ac:dyDescent="0.2">
      <c r="A65" s="9" t="s">
        <v>197</v>
      </c>
      <c r="B65" s="10" t="s">
        <v>23</v>
      </c>
      <c r="C65" s="68">
        <v>65.05</v>
      </c>
      <c r="D65" s="14">
        <f t="shared" si="5"/>
        <v>1.3009999999999999</v>
      </c>
      <c r="E65" s="60">
        <v>2771</v>
      </c>
      <c r="F65" s="14">
        <f t="shared" si="4"/>
        <v>2.7709999999999999</v>
      </c>
      <c r="G65" s="21" t="s">
        <v>107</v>
      </c>
      <c r="H65" s="14"/>
      <c r="I65" s="50" t="s">
        <v>161</v>
      </c>
      <c r="J65" s="21" t="s">
        <v>107</v>
      </c>
    </row>
    <row r="66" spans="1:11" s="3" customFormat="1" ht="22.5" customHeight="1" x14ac:dyDescent="0.2">
      <c r="A66" s="9" t="s">
        <v>198</v>
      </c>
      <c r="B66" s="10" t="s">
        <v>24</v>
      </c>
      <c r="C66" s="72">
        <v>31.4</v>
      </c>
      <c r="D66" s="14">
        <f t="shared" si="5"/>
        <v>0.628</v>
      </c>
      <c r="E66" s="60">
        <v>3126</v>
      </c>
      <c r="F66" s="14">
        <f t="shared" si="4"/>
        <v>3.1259999999999999</v>
      </c>
      <c r="G66" s="21" t="s">
        <v>107</v>
      </c>
      <c r="H66" s="14"/>
      <c r="I66" s="51"/>
      <c r="J66" s="21" t="s">
        <v>107</v>
      </c>
      <c r="K66" s="29"/>
    </row>
    <row r="67" spans="1:11" s="3" customFormat="1" ht="22.5" customHeight="1" x14ac:dyDescent="0.2">
      <c r="A67" s="9" t="s">
        <v>199</v>
      </c>
      <c r="B67" s="10" t="s">
        <v>25</v>
      </c>
      <c r="C67" s="72">
        <v>107.16</v>
      </c>
      <c r="D67" s="14">
        <f t="shared" si="5"/>
        <v>2.1431999999999998</v>
      </c>
      <c r="E67" s="60">
        <v>3785</v>
      </c>
      <c r="F67" s="14">
        <f t="shared" si="4"/>
        <v>3.7850000000000001</v>
      </c>
      <c r="G67" s="21" t="s">
        <v>107</v>
      </c>
      <c r="H67" s="14"/>
      <c r="I67" s="51"/>
      <c r="J67" s="21" t="s">
        <v>107</v>
      </c>
      <c r="K67" s="29"/>
    </row>
    <row r="68" spans="1:11" s="3" customFormat="1" ht="22.5" customHeight="1" x14ac:dyDescent="0.2">
      <c r="A68" s="9" t="s">
        <v>200</v>
      </c>
      <c r="B68" s="10" t="s">
        <v>26</v>
      </c>
      <c r="C68" s="72">
        <v>39.119999999999997</v>
      </c>
      <c r="D68" s="14">
        <f t="shared" si="5"/>
        <v>0.78239999999999998</v>
      </c>
      <c r="E68" s="60">
        <v>9071</v>
      </c>
      <c r="F68" s="14">
        <f t="shared" si="4"/>
        <v>9.0709999999999997</v>
      </c>
      <c r="G68" s="21" t="s">
        <v>107</v>
      </c>
      <c r="H68" s="14"/>
      <c r="I68" s="51"/>
      <c r="J68" s="21" t="s">
        <v>107</v>
      </c>
      <c r="K68" s="29"/>
    </row>
    <row r="69" spans="1:11" s="3" customFormat="1" ht="22.5" customHeight="1" x14ac:dyDescent="0.2">
      <c r="A69" s="9" t="s">
        <v>201</v>
      </c>
      <c r="B69" s="10" t="s">
        <v>27</v>
      </c>
      <c r="C69" s="72">
        <v>60.12</v>
      </c>
      <c r="D69" s="14">
        <f t="shared" si="5"/>
        <v>1.2023999999999999</v>
      </c>
      <c r="E69" s="60">
        <v>10368</v>
      </c>
      <c r="F69" s="14">
        <f t="shared" si="4"/>
        <v>10.368</v>
      </c>
      <c r="G69" s="21" t="s">
        <v>107</v>
      </c>
      <c r="H69" s="14"/>
      <c r="I69" s="51"/>
      <c r="J69" s="21" t="s">
        <v>107</v>
      </c>
      <c r="K69" s="29"/>
    </row>
    <row r="70" spans="1:11" s="3" customFormat="1" ht="22.5" customHeight="1" x14ac:dyDescent="0.2">
      <c r="A70" s="9" t="s">
        <v>202</v>
      </c>
      <c r="B70" s="10" t="s">
        <v>28</v>
      </c>
      <c r="C70" s="72">
        <v>18.29</v>
      </c>
      <c r="D70" s="14">
        <f t="shared" si="5"/>
        <v>0.36579999999999996</v>
      </c>
      <c r="E70" s="60">
        <v>5529</v>
      </c>
      <c r="F70" s="14">
        <f t="shared" si="4"/>
        <v>5.5289999999999999</v>
      </c>
      <c r="G70" s="21" t="s">
        <v>107</v>
      </c>
      <c r="H70" s="14"/>
      <c r="I70" s="51"/>
      <c r="J70" s="21" t="s">
        <v>107</v>
      </c>
      <c r="K70" s="29"/>
    </row>
    <row r="71" spans="1:11" s="3" customFormat="1" ht="35.25" customHeight="1" x14ac:dyDescent="0.2">
      <c r="A71" s="9" t="s">
        <v>203</v>
      </c>
      <c r="B71" s="10" t="s">
        <v>29</v>
      </c>
      <c r="C71" s="72">
        <v>38.35</v>
      </c>
      <c r="D71" s="14">
        <f t="shared" si="5"/>
        <v>0.76700000000000002</v>
      </c>
      <c r="E71" s="60">
        <v>6196</v>
      </c>
      <c r="F71" s="14">
        <f t="shared" si="4"/>
        <v>6.1959999999999997</v>
      </c>
      <c r="G71" s="21" t="s">
        <v>107</v>
      </c>
      <c r="H71" s="14"/>
      <c r="I71" s="50" t="s">
        <v>161</v>
      </c>
      <c r="J71" s="21" t="s">
        <v>107</v>
      </c>
    </row>
    <row r="72" spans="1:11" s="3" customFormat="1" ht="22.5" customHeight="1" x14ac:dyDescent="0.2">
      <c r="A72" s="9" t="s">
        <v>204</v>
      </c>
      <c r="B72" s="10" t="s">
        <v>30</v>
      </c>
      <c r="C72" s="72">
        <v>56.84</v>
      </c>
      <c r="D72" s="14">
        <f t="shared" si="5"/>
        <v>1.1368</v>
      </c>
      <c r="E72" s="60">
        <v>1748</v>
      </c>
      <c r="F72" s="14">
        <f t="shared" si="4"/>
        <v>1.748</v>
      </c>
      <c r="G72" s="21" t="s">
        <v>107</v>
      </c>
      <c r="H72" s="14"/>
      <c r="I72" s="51"/>
      <c r="J72" s="21" t="s">
        <v>107</v>
      </c>
      <c r="K72" s="29"/>
    </row>
    <row r="73" spans="1:11" s="3" customFormat="1" ht="22.5" customHeight="1" x14ac:dyDescent="0.2">
      <c r="A73" s="11" t="s">
        <v>109</v>
      </c>
      <c r="B73" s="12" t="s">
        <v>123</v>
      </c>
      <c r="C73" s="73"/>
      <c r="D73" s="66"/>
      <c r="E73" s="14"/>
      <c r="F73" s="61"/>
      <c r="G73" s="21" t="s">
        <v>107</v>
      </c>
      <c r="H73" s="38"/>
      <c r="I73" s="53"/>
      <c r="J73" s="37"/>
      <c r="K73" s="29"/>
    </row>
    <row r="74" spans="1:11" s="3" customFormat="1" ht="22.5" customHeight="1" x14ac:dyDescent="0.2">
      <c r="A74" s="11">
        <v>1</v>
      </c>
      <c r="B74" s="12" t="s">
        <v>162</v>
      </c>
      <c r="C74" s="73"/>
      <c r="D74" s="66"/>
      <c r="E74" s="14"/>
      <c r="F74" s="61"/>
      <c r="G74" s="21"/>
      <c r="H74" s="38"/>
      <c r="I74" s="53"/>
      <c r="J74" s="37"/>
      <c r="K74" s="29"/>
    </row>
    <row r="75" spans="1:11" s="3" customFormat="1" ht="22.5" customHeight="1" x14ac:dyDescent="0.2">
      <c r="A75" s="9" t="s">
        <v>166</v>
      </c>
      <c r="B75" s="10" t="s">
        <v>95</v>
      </c>
      <c r="C75" s="68">
        <v>14.49</v>
      </c>
      <c r="D75" s="14">
        <f>C75/14</f>
        <v>1.0349999999999999</v>
      </c>
      <c r="E75" s="60">
        <v>8641</v>
      </c>
      <c r="F75" s="14">
        <f>E75/4000</f>
        <v>2.16025</v>
      </c>
      <c r="G75" s="21" t="s">
        <v>107</v>
      </c>
      <c r="H75" s="14"/>
      <c r="I75" s="51"/>
      <c r="J75" s="21" t="s">
        <v>107</v>
      </c>
      <c r="K75" s="29"/>
    </row>
    <row r="76" spans="1:11" s="3" customFormat="1" ht="22.5" customHeight="1" x14ac:dyDescent="0.2">
      <c r="A76" s="11">
        <v>2</v>
      </c>
      <c r="B76" s="12" t="s">
        <v>159</v>
      </c>
      <c r="C76" s="68"/>
      <c r="D76" s="14"/>
      <c r="E76" s="60"/>
      <c r="F76" s="14"/>
      <c r="G76" s="21"/>
      <c r="H76" s="14"/>
      <c r="I76" s="51"/>
      <c r="J76" s="21"/>
      <c r="K76" s="29"/>
    </row>
    <row r="77" spans="1:11" s="3" customFormat="1" ht="22.5" customHeight="1" x14ac:dyDescent="0.2">
      <c r="A77" s="9" t="s">
        <v>168</v>
      </c>
      <c r="B77" s="10" t="s">
        <v>57</v>
      </c>
      <c r="C77" s="68">
        <v>56.29</v>
      </c>
      <c r="D77" s="14">
        <f>C77/50</f>
        <v>1.1257999999999999</v>
      </c>
      <c r="E77" s="60">
        <v>6240</v>
      </c>
      <c r="F77" s="14">
        <f>E77/1000</f>
        <v>6.24</v>
      </c>
      <c r="G77" s="21" t="s">
        <v>107</v>
      </c>
      <c r="H77" s="14"/>
      <c r="I77" s="51"/>
      <c r="J77" s="21" t="s">
        <v>107</v>
      </c>
      <c r="K77" s="29"/>
    </row>
    <row r="78" spans="1:11" s="3" customFormat="1" ht="22.5" customHeight="1" x14ac:dyDescent="0.2">
      <c r="A78" s="9" t="s">
        <v>169</v>
      </c>
      <c r="B78" s="10" t="s">
        <v>58</v>
      </c>
      <c r="C78" s="68">
        <v>61.16</v>
      </c>
      <c r="D78" s="14">
        <f t="shared" ref="D78:D87" si="6">C78/50</f>
        <v>1.2231999999999998</v>
      </c>
      <c r="E78" s="60">
        <v>8106</v>
      </c>
      <c r="F78" s="14">
        <f t="shared" ref="F78:F87" si="7">E78/1000</f>
        <v>8.1059999999999999</v>
      </c>
      <c r="G78" s="21" t="s">
        <v>107</v>
      </c>
      <c r="H78" s="14"/>
      <c r="I78" s="51"/>
      <c r="J78" s="21" t="s">
        <v>107</v>
      </c>
      <c r="K78" s="29"/>
    </row>
    <row r="79" spans="1:11" s="3" customFormat="1" ht="22.5" customHeight="1" x14ac:dyDescent="0.2">
      <c r="A79" s="9" t="s">
        <v>170</v>
      </c>
      <c r="B79" s="10" t="s">
        <v>59</v>
      </c>
      <c r="C79" s="68">
        <v>37.56</v>
      </c>
      <c r="D79" s="14">
        <f t="shared" si="6"/>
        <v>0.75120000000000009</v>
      </c>
      <c r="E79" s="60">
        <v>4321</v>
      </c>
      <c r="F79" s="14">
        <f t="shared" si="7"/>
        <v>4.3209999999999997</v>
      </c>
      <c r="G79" s="21" t="s">
        <v>107</v>
      </c>
      <c r="H79" s="14"/>
      <c r="I79" s="51"/>
      <c r="J79" s="21" t="s">
        <v>107</v>
      </c>
      <c r="K79" s="29"/>
    </row>
    <row r="80" spans="1:11" s="3" customFormat="1" ht="22.5" customHeight="1" x14ac:dyDescent="0.2">
      <c r="A80" s="9" t="s">
        <v>179</v>
      </c>
      <c r="B80" s="10" t="s">
        <v>60</v>
      </c>
      <c r="C80" s="68">
        <v>87.51</v>
      </c>
      <c r="D80" s="14">
        <f t="shared" si="6"/>
        <v>1.7502000000000002</v>
      </c>
      <c r="E80" s="60">
        <v>5942</v>
      </c>
      <c r="F80" s="14">
        <f t="shared" si="7"/>
        <v>5.9420000000000002</v>
      </c>
      <c r="G80" s="21" t="s">
        <v>107</v>
      </c>
      <c r="H80" s="14"/>
      <c r="I80" s="51"/>
      <c r="J80" s="21" t="s">
        <v>107</v>
      </c>
      <c r="K80" s="29"/>
    </row>
    <row r="81" spans="1:11" s="3" customFormat="1" ht="22.5" customHeight="1" x14ac:dyDescent="0.2">
      <c r="A81" s="9" t="s">
        <v>180</v>
      </c>
      <c r="B81" s="10" t="s">
        <v>61</v>
      </c>
      <c r="C81" s="68">
        <v>63.41</v>
      </c>
      <c r="D81" s="14">
        <f t="shared" si="6"/>
        <v>1.2682</v>
      </c>
      <c r="E81" s="60">
        <v>3002</v>
      </c>
      <c r="F81" s="14">
        <f t="shared" si="7"/>
        <v>3.0019999999999998</v>
      </c>
      <c r="G81" s="21" t="s">
        <v>107</v>
      </c>
      <c r="H81" s="14"/>
      <c r="I81" s="51"/>
      <c r="J81" s="21" t="s">
        <v>107</v>
      </c>
    </row>
    <row r="82" spans="1:11" s="3" customFormat="1" ht="22.5" customHeight="1" x14ac:dyDescent="0.2">
      <c r="A82" s="9" t="s">
        <v>181</v>
      </c>
      <c r="B82" s="10" t="s">
        <v>62</v>
      </c>
      <c r="C82" s="68">
        <v>50.88</v>
      </c>
      <c r="D82" s="14">
        <f t="shared" si="6"/>
        <v>1.0176000000000001</v>
      </c>
      <c r="E82" s="60">
        <v>4259</v>
      </c>
      <c r="F82" s="14">
        <f t="shared" si="7"/>
        <v>4.2590000000000003</v>
      </c>
      <c r="G82" s="21" t="s">
        <v>107</v>
      </c>
      <c r="H82" s="14"/>
      <c r="I82" s="51"/>
      <c r="J82" s="21" t="s">
        <v>107</v>
      </c>
    </row>
    <row r="83" spans="1:11" s="3" customFormat="1" ht="22.5" customHeight="1" x14ac:dyDescent="0.2">
      <c r="A83" s="9" t="s">
        <v>182</v>
      </c>
      <c r="B83" s="10" t="s">
        <v>63</v>
      </c>
      <c r="C83" s="68">
        <v>50.49</v>
      </c>
      <c r="D83" s="14">
        <f t="shared" si="6"/>
        <v>1.0098</v>
      </c>
      <c r="E83" s="60">
        <v>4550</v>
      </c>
      <c r="F83" s="14">
        <f t="shared" si="7"/>
        <v>4.55</v>
      </c>
      <c r="G83" s="21" t="s">
        <v>107</v>
      </c>
      <c r="H83" s="14"/>
      <c r="I83" s="51"/>
      <c r="J83" s="21" t="s">
        <v>107</v>
      </c>
      <c r="K83" s="29"/>
    </row>
    <row r="84" spans="1:11" s="3" customFormat="1" ht="22.5" customHeight="1" x14ac:dyDescent="0.2">
      <c r="A84" s="9" t="s">
        <v>194</v>
      </c>
      <c r="B84" s="10" t="s">
        <v>64</v>
      </c>
      <c r="C84" s="68">
        <v>88.74</v>
      </c>
      <c r="D84" s="14">
        <f t="shared" si="6"/>
        <v>1.7747999999999999</v>
      </c>
      <c r="E84" s="60">
        <v>5481</v>
      </c>
      <c r="F84" s="14">
        <f t="shared" si="7"/>
        <v>5.4809999999999999</v>
      </c>
      <c r="G84" s="21" t="s">
        <v>107</v>
      </c>
      <c r="H84" s="14"/>
      <c r="I84" s="51"/>
      <c r="J84" s="21" t="s">
        <v>107</v>
      </c>
      <c r="K84" s="29"/>
    </row>
    <row r="85" spans="1:11" s="3" customFormat="1" ht="22.5" customHeight="1" x14ac:dyDescent="0.2">
      <c r="A85" s="9" t="s">
        <v>195</v>
      </c>
      <c r="B85" s="10" t="s">
        <v>65</v>
      </c>
      <c r="C85" s="68">
        <v>49.9</v>
      </c>
      <c r="D85" s="14">
        <f t="shared" si="6"/>
        <v>0.998</v>
      </c>
      <c r="E85" s="60">
        <v>2884</v>
      </c>
      <c r="F85" s="14">
        <f t="shared" si="7"/>
        <v>2.8839999999999999</v>
      </c>
      <c r="G85" s="21" t="s">
        <v>107</v>
      </c>
      <c r="H85" s="14"/>
      <c r="I85" s="51"/>
      <c r="J85" s="21" t="s">
        <v>107</v>
      </c>
      <c r="K85" s="29"/>
    </row>
    <row r="86" spans="1:11" s="3" customFormat="1" ht="22.5" customHeight="1" x14ac:dyDescent="0.2">
      <c r="A86" s="47" t="s">
        <v>196</v>
      </c>
      <c r="B86" s="10" t="s">
        <v>66</v>
      </c>
      <c r="C86" s="68">
        <v>53.52</v>
      </c>
      <c r="D86" s="14">
        <f t="shared" si="6"/>
        <v>1.0704</v>
      </c>
      <c r="E86" s="60">
        <v>3986</v>
      </c>
      <c r="F86" s="14">
        <f t="shared" si="7"/>
        <v>3.9860000000000002</v>
      </c>
      <c r="G86" s="21" t="s">
        <v>107</v>
      </c>
      <c r="H86" s="14"/>
      <c r="I86" s="51"/>
      <c r="J86" s="21" t="s">
        <v>107</v>
      </c>
      <c r="K86" s="29"/>
    </row>
    <row r="87" spans="1:11" s="3" customFormat="1" ht="22.5" customHeight="1" x14ac:dyDescent="0.2">
      <c r="A87" s="9" t="s">
        <v>197</v>
      </c>
      <c r="B87" s="10" t="s">
        <v>67</v>
      </c>
      <c r="C87" s="68">
        <v>70.13</v>
      </c>
      <c r="D87" s="14">
        <f t="shared" si="6"/>
        <v>1.4025999999999998</v>
      </c>
      <c r="E87" s="60">
        <v>7570</v>
      </c>
      <c r="F87" s="14">
        <f t="shared" si="7"/>
        <v>7.57</v>
      </c>
      <c r="G87" s="21" t="s">
        <v>107</v>
      </c>
      <c r="H87" s="14"/>
      <c r="I87" s="51"/>
      <c r="J87" s="21" t="s">
        <v>107</v>
      </c>
      <c r="K87" s="29"/>
    </row>
    <row r="88" spans="1:11" s="3" customFormat="1" ht="22.5" customHeight="1" x14ac:dyDescent="0.2">
      <c r="A88" s="11" t="s">
        <v>110</v>
      </c>
      <c r="B88" s="12" t="s">
        <v>124</v>
      </c>
      <c r="C88" s="17"/>
      <c r="D88" s="61"/>
      <c r="E88" s="14"/>
      <c r="F88" s="61"/>
      <c r="G88" s="21" t="s">
        <v>107</v>
      </c>
      <c r="H88" s="14"/>
      <c r="I88" s="51"/>
      <c r="J88" s="21"/>
      <c r="K88" s="29"/>
    </row>
    <row r="89" spans="1:11" s="3" customFormat="1" ht="22.5" customHeight="1" x14ac:dyDescent="0.2">
      <c r="A89" s="11">
        <v>1</v>
      </c>
      <c r="B89" s="12" t="s">
        <v>162</v>
      </c>
      <c r="C89" s="17"/>
      <c r="D89" s="61"/>
      <c r="E89" s="14"/>
      <c r="F89" s="61"/>
      <c r="G89" s="21"/>
      <c r="H89" s="14"/>
      <c r="I89" s="51"/>
      <c r="J89" s="21"/>
      <c r="K89" s="29"/>
    </row>
    <row r="90" spans="1:11" s="3" customFormat="1" ht="22.5" customHeight="1" x14ac:dyDescent="0.2">
      <c r="A90" s="9" t="s">
        <v>166</v>
      </c>
      <c r="B90" s="10" t="s">
        <v>206</v>
      </c>
      <c r="C90" s="68">
        <v>22.15</v>
      </c>
      <c r="D90" s="14">
        <f>C90/14</f>
        <v>1.5821428571428571</v>
      </c>
      <c r="E90" s="60">
        <v>3815</v>
      </c>
      <c r="F90" s="14">
        <f>E90/4000</f>
        <v>0.95374999999999999</v>
      </c>
      <c r="G90" s="21" t="s">
        <v>107</v>
      </c>
      <c r="H90" s="14"/>
      <c r="I90" s="51"/>
      <c r="J90" s="21" t="s">
        <v>107</v>
      </c>
      <c r="K90" s="29"/>
    </row>
    <row r="91" spans="1:11" s="3" customFormat="1" ht="22.5" customHeight="1" x14ac:dyDescent="0.2">
      <c r="A91" s="11">
        <v>2</v>
      </c>
      <c r="B91" s="12" t="s">
        <v>159</v>
      </c>
      <c r="C91" s="68"/>
      <c r="D91" s="14"/>
      <c r="E91" s="60"/>
      <c r="F91" s="14"/>
      <c r="G91" s="21"/>
      <c r="H91" s="14"/>
      <c r="I91" s="51"/>
      <c r="J91" s="21"/>
      <c r="K91" s="29"/>
    </row>
    <row r="92" spans="1:11" s="3" customFormat="1" ht="22.5" customHeight="1" x14ac:dyDescent="0.2">
      <c r="A92" s="9" t="s">
        <v>168</v>
      </c>
      <c r="B92" s="10" t="s">
        <v>31</v>
      </c>
      <c r="C92" s="68">
        <v>110</v>
      </c>
      <c r="D92" s="14">
        <f>C92/50</f>
        <v>2.2000000000000002</v>
      </c>
      <c r="E92" s="60">
        <v>6574</v>
      </c>
      <c r="F92" s="14">
        <f>E92/1000</f>
        <v>6.5739999999999998</v>
      </c>
      <c r="G92" s="21" t="s">
        <v>107</v>
      </c>
      <c r="H92" s="14"/>
      <c r="I92" s="51"/>
      <c r="K92" s="29"/>
    </row>
    <row r="93" spans="1:11" s="3" customFormat="1" ht="22.5" customHeight="1" x14ac:dyDescent="0.2">
      <c r="A93" s="9" t="s">
        <v>169</v>
      </c>
      <c r="B93" s="10" t="s">
        <v>32</v>
      </c>
      <c r="C93" s="68">
        <v>170.83</v>
      </c>
      <c r="D93" s="14">
        <f t="shared" ref="D93:D102" si="8">C93/50</f>
        <v>3.4166000000000003</v>
      </c>
      <c r="E93" s="60">
        <v>5594</v>
      </c>
      <c r="F93" s="14">
        <f t="shared" ref="F93:F102" si="9">E93/1000</f>
        <v>5.5940000000000003</v>
      </c>
      <c r="G93" s="21" t="s">
        <v>107</v>
      </c>
      <c r="H93" s="14"/>
      <c r="I93" s="51"/>
      <c r="J93" s="21"/>
      <c r="K93" s="29"/>
    </row>
    <row r="94" spans="1:11" s="3" customFormat="1" ht="22.5" customHeight="1" x14ac:dyDescent="0.2">
      <c r="A94" s="9" t="s">
        <v>170</v>
      </c>
      <c r="B94" s="10" t="s">
        <v>33</v>
      </c>
      <c r="C94" s="68">
        <v>103.63</v>
      </c>
      <c r="D94" s="14">
        <f t="shared" si="8"/>
        <v>2.0726</v>
      </c>
      <c r="E94" s="60">
        <v>4634</v>
      </c>
      <c r="F94" s="14">
        <f t="shared" si="9"/>
        <v>4.6340000000000003</v>
      </c>
      <c r="G94" s="21" t="s">
        <v>107</v>
      </c>
      <c r="H94" s="14"/>
      <c r="I94" s="51"/>
      <c r="J94" s="21" t="s">
        <v>107</v>
      </c>
      <c r="K94" s="29"/>
    </row>
    <row r="95" spans="1:11" s="3" customFormat="1" ht="22.5" customHeight="1" x14ac:dyDescent="0.2">
      <c r="A95" s="9" t="s">
        <v>179</v>
      </c>
      <c r="B95" s="10" t="s">
        <v>34</v>
      </c>
      <c r="C95" s="68">
        <v>139.27000000000001</v>
      </c>
      <c r="D95" s="14">
        <f t="shared" si="8"/>
        <v>2.7854000000000001</v>
      </c>
      <c r="E95" s="60">
        <v>4303</v>
      </c>
      <c r="F95" s="14">
        <f t="shared" si="9"/>
        <v>4.3029999999999999</v>
      </c>
      <c r="G95" s="21" t="s">
        <v>107</v>
      </c>
      <c r="H95" s="14"/>
      <c r="I95" s="51"/>
      <c r="J95" s="21" t="s">
        <v>107</v>
      </c>
      <c r="K95" s="29"/>
    </row>
    <row r="96" spans="1:11" s="3" customFormat="1" ht="22.5" customHeight="1" x14ac:dyDescent="0.2">
      <c r="A96" s="9" t="s">
        <v>180</v>
      </c>
      <c r="B96" s="10" t="s">
        <v>35</v>
      </c>
      <c r="C96" s="68">
        <v>32.21</v>
      </c>
      <c r="D96" s="14">
        <f t="shared" si="8"/>
        <v>0.64419999999999999</v>
      </c>
      <c r="E96" s="60">
        <v>3537</v>
      </c>
      <c r="F96" s="14">
        <f t="shared" si="9"/>
        <v>3.5369999999999999</v>
      </c>
      <c r="G96" s="21" t="s">
        <v>107</v>
      </c>
      <c r="H96" s="14"/>
      <c r="I96" s="51"/>
      <c r="J96" s="21" t="s">
        <v>107</v>
      </c>
    </row>
    <row r="97" spans="1:11" s="3" customFormat="1" ht="22.5" customHeight="1" x14ac:dyDescent="0.2">
      <c r="A97" s="9" t="s">
        <v>181</v>
      </c>
      <c r="B97" s="10" t="s">
        <v>36</v>
      </c>
      <c r="C97" s="68">
        <v>35.729999999999997</v>
      </c>
      <c r="D97" s="14">
        <f t="shared" si="8"/>
        <v>0.7145999999999999</v>
      </c>
      <c r="E97" s="60">
        <v>3193</v>
      </c>
      <c r="F97" s="14">
        <f t="shared" si="9"/>
        <v>3.1930000000000001</v>
      </c>
      <c r="G97" s="21" t="s">
        <v>107</v>
      </c>
      <c r="H97" s="14"/>
      <c r="I97" s="51"/>
      <c r="J97" s="21" t="s">
        <v>107</v>
      </c>
      <c r="K97" s="29"/>
    </row>
    <row r="98" spans="1:11" s="3" customFormat="1" ht="22.5" customHeight="1" x14ac:dyDescent="0.2">
      <c r="A98" s="9" t="s">
        <v>182</v>
      </c>
      <c r="B98" s="10" t="s">
        <v>37</v>
      </c>
      <c r="C98" s="68">
        <v>108.1</v>
      </c>
      <c r="D98" s="14">
        <f t="shared" si="8"/>
        <v>2.1619999999999999</v>
      </c>
      <c r="E98" s="60">
        <v>3856</v>
      </c>
      <c r="F98" s="14">
        <f t="shared" si="9"/>
        <v>3.8559999999999999</v>
      </c>
      <c r="G98" s="21" t="s">
        <v>107</v>
      </c>
      <c r="H98" s="14"/>
      <c r="I98" s="51"/>
      <c r="J98" s="21" t="s">
        <v>107</v>
      </c>
      <c r="K98" s="29"/>
    </row>
    <row r="99" spans="1:11" s="3" customFormat="1" ht="22.5" customHeight="1" x14ac:dyDescent="0.2">
      <c r="A99" s="9" t="s">
        <v>194</v>
      </c>
      <c r="B99" s="10" t="s">
        <v>38</v>
      </c>
      <c r="C99" s="68">
        <v>84.78</v>
      </c>
      <c r="D99" s="14">
        <f t="shared" si="8"/>
        <v>1.6956</v>
      </c>
      <c r="E99" s="60">
        <v>4203</v>
      </c>
      <c r="F99" s="14">
        <f t="shared" si="9"/>
        <v>4.2030000000000003</v>
      </c>
      <c r="G99" s="21" t="s">
        <v>107</v>
      </c>
      <c r="H99" s="14"/>
      <c r="I99" s="51"/>
      <c r="J99" s="21" t="s">
        <v>107</v>
      </c>
      <c r="K99" s="29"/>
    </row>
    <row r="100" spans="1:11" s="3" customFormat="1" ht="27" customHeight="1" x14ac:dyDescent="0.2">
      <c r="A100" s="9" t="s">
        <v>195</v>
      </c>
      <c r="B100" s="10" t="s">
        <v>39</v>
      </c>
      <c r="C100" s="68">
        <v>135.31</v>
      </c>
      <c r="D100" s="14">
        <f t="shared" si="8"/>
        <v>2.7061999999999999</v>
      </c>
      <c r="E100" s="60">
        <v>5445</v>
      </c>
      <c r="F100" s="14">
        <f t="shared" si="9"/>
        <v>5.4450000000000003</v>
      </c>
      <c r="G100" s="21" t="s">
        <v>107</v>
      </c>
      <c r="H100" s="14"/>
      <c r="I100" s="50" t="s">
        <v>163</v>
      </c>
      <c r="J100" s="21"/>
      <c r="K100" s="29"/>
    </row>
    <row r="101" spans="1:11" s="3" customFormat="1" ht="27" customHeight="1" x14ac:dyDescent="0.2">
      <c r="A101" s="47" t="s">
        <v>196</v>
      </c>
      <c r="B101" s="10" t="s">
        <v>40</v>
      </c>
      <c r="C101" s="68">
        <v>117.91</v>
      </c>
      <c r="D101" s="14">
        <f t="shared" si="8"/>
        <v>2.3582000000000001</v>
      </c>
      <c r="E101" s="60">
        <v>6135</v>
      </c>
      <c r="F101" s="14">
        <f t="shared" si="9"/>
        <v>6.1349999999999998</v>
      </c>
      <c r="G101" s="21" t="s">
        <v>107</v>
      </c>
      <c r="H101" s="14"/>
      <c r="I101" s="50" t="s">
        <v>163</v>
      </c>
      <c r="J101" s="21"/>
    </row>
    <row r="102" spans="1:11" s="3" customFormat="1" ht="27" customHeight="1" x14ac:dyDescent="0.2">
      <c r="A102" s="9" t="s">
        <v>197</v>
      </c>
      <c r="B102" s="10" t="s">
        <v>41</v>
      </c>
      <c r="C102" s="68">
        <v>129.91999999999999</v>
      </c>
      <c r="D102" s="14">
        <f t="shared" si="8"/>
        <v>2.5983999999999998</v>
      </c>
      <c r="E102" s="60">
        <v>5026</v>
      </c>
      <c r="F102" s="14">
        <f t="shared" si="9"/>
        <v>5.0259999999999998</v>
      </c>
      <c r="G102" s="21" t="s">
        <v>107</v>
      </c>
      <c r="H102" s="14"/>
      <c r="I102" s="50" t="s">
        <v>163</v>
      </c>
      <c r="J102" s="21"/>
      <c r="K102" s="29"/>
    </row>
    <row r="103" spans="1:11" s="3" customFormat="1" ht="22.5" customHeight="1" x14ac:dyDescent="0.2">
      <c r="A103" s="11" t="s">
        <v>111</v>
      </c>
      <c r="B103" s="12" t="s">
        <v>112</v>
      </c>
      <c r="C103" s="17"/>
      <c r="D103" s="61"/>
      <c r="E103" s="14"/>
      <c r="F103" s="61"/>
      <c r="G103" s="21" t="s">
        <v>107</v>
      </c>
      <c r="H103" s="14"/>
      <c r="I103" s="51"/>
      <c r="J103" s="21"/>
      <c r="K103" s="29"/>
    </row>
    <row r="104" spans="1:11" s="3" customFormat="1" ht="22.5" customHeight="1" x14ac:dyDescent="0.2">
      <c r="A104" s="11">
        <v>1</v>
      </c>
      <c r="B104" s="12" t="s">
        <v>162</v>
      </c>
      <c r="C104" s="17"/>
      <c r="D104" s="61"/>
      <c r="E104" s="14"/>
      <c r="F104" s="61"/>
      <c r="G104" s="21"/>
      <c r="H104" s="14"/>
      <c r="I104" s="51"/>
      <c r="J104" s="21"/>
      <c r="K104" s="29"/>
    </row>
    <row r="105" spans="1:11" s="3" customFormat="1" ht="22.5" customHeight="1" x14ac:dyDescent="0.2">
      <c r="A105" s="9" t="s">
        <v>166</v>
      </c>
      <c r="B105" s="10" t="s">
        <v>96</v>
      </c>
      <c r="C105" s="74">
        <v>23.97</v>
      </c>
      <c r="D105" s="40">
        <f>C105/14</f>
        <v>1.712142857142857</v>
      </c>
      <c r="E105" s="60">
        <v>3082</v>
      </c>
      <c r="F105" s="14">
        <f>E105/4000</f>
        <v>0.77049999999999996</v>
      </c>
      <c r="G105" s="21" t="s">
        <v>107</v>
      </c>
      <c r="H105" s="40"/>
      <c r="I105" s="54"/>
      <c r="J105" s="39" t="s">
        <v>107</v>
      </c>
      <c r="K105" s="29"/>
    </row>
    <row r="106" spans="1:11" s="3" customFormat="1" ht="22.5" customHeight="1" x14ac:dyDescent="0.2">
      <c r="A106" s="11">
        <v>2</v>
      </c>
      <c r="B106" s="12" t="s">
        <v>159</v>
      </c>
      <c r="C106" s="74"/>
      <c r="D106" s="40"/>
      <c r="E106" s="60"/>
      <c r="F106" s="14"/>
      <c r="G106" s="21"/>
      <c r="H106" s="40"/>
      <c r="I106" s="54"/>
      <c r="J106" s="39"/>
      <c r="K106" s="29"/>
    </row>
    <row r="107" spans="1:11" s="3" customFormat="1" ht="22.5" customHeight="1" x14ac:dyDescent="0.2">
      <c r="A107" s="9" t="s">
        <v>168</v>
      </c>
      <c r="B107" s="10" t="s">
        <v>136</v>
      </c>
      <c r="C107" s="74">
        <v>61.82</v>
      </c>
      <c r="D107" s="40">
        <f>C107/50</f>
        <v>1.2363999999999999</v>
      </c>
      <c r="E107" s="60">
        <v>6277</v>
      </c>
      <c r="F107" s="14">
        <f>E107/1000</f>
        <v>6.2770000000000001</v>
      </c>
      <c r="G107" s="21" t="s">
        <v>107</v>
      </c>
      <c r="H107" s="40"/>
      <c r="I107" s="54"/>
      <c r="J107" s="39" t="s">
        <v>107</v>
      </c>
      <c r="K107" s="29"/>
    </row>
    <row r="108" spans="1:11" s="3" customFormat="1" ht="22.5" customHeight="1" x14ac:dyDescent="0.2">
      <c r="A108" s="9" t="s">
        <v>169</v>
      </c>
      <c r="B108" s="10" t="s">
        <v>137</v>
      </c>
      <c r="C108" s="68">
        <v>61.16</v>
      </c>
      <c r="D108" s="40">
        <f t="shared" ref="D108:D119" si="10">C108/50</f>
        <v>1.2231999999999998</v>
      </c>
      <c r="E108" s="60">
        <v>4300</v>
      </c>
      <c r="F108" s="14">
        <f t="shared" ref="F108:F119" si="11">E108/1000</f>
        <v>4.3</v>
      </c>
      <c r="G108" s="21" t="s">
        <v>107</v>
      </c>
      <c r="H108" s="40"/>
      <c r="I108" s="54"/>
      <c r="J108" s="39" t="s">
        <v>107</v>
      </c>
      <c r="K108" s="29"/>
    </row>
    <row r="109" spans="1:11" s="3" customFormat="1" ht="22.5" customHeight="1" x14ac:dyDescent="0.2">
      <c r="A109" s="9" t="s">
        <v>170</v>
      </c>
      <c r="B109" s="10" t="s">
        <v>138</v>
      </c>
      <c r="C109" s="74">
        <v>63.24</v>
      </c>
      <c r="D109" s="40">
        <f t="shared" si="10"/>
        <v>1.2648000000000001</v>
      </c>
      <c r="E109" s="60">
        <v>5435</v>
      </c>
      <c r="F109" s="14">
        <f t="shared" si="11"/>
        <v>5.4349999999999996</v>
      </c>
      <c r="G109" s="21" t="s">
        <v>107</v>
      </c>
      <c r="H109" s="40"/>
      <c r="I109" s="54"/>
      <c r="J109" s="39" t="s">
        <v>107</v>
      </c>
      <c r="K109" s="29"/>
    </row>
    <row r="110" spans="1:11" s="3" customFormat="1" ht="22.5" customHeight="1" x14ac:dyDescent="0.2">
      <c r="A110" s="9" t="s">
        <v>179</v>
      </c>
      <c r="B110" s="10" t="s">
        <v>139</v>
      </c>
      <c r="C110" s="68">
        <v>63.44</v>
      </c>
      <c r="D110" s="40">
        <f t="shared" si="10"/>
        <v>1.2687999999999999</v>
      </c>
      <c r="E110" s="60">
        <v>3159</v>
      </c>
      <c r="F110" s="14">
        <f t="shared" si="11"/>
        <v>3.1589999999999998</v>
      </c>
      <c r="G110" s="21" t="s">
        <v>107</v>
      </c>
      <c r="H110" s="40"/>
      <c r="I110" s="54"/>
      <c r="J110" s="39" t="s">
        <v>107</v>
      </c>
      <c r="K110" s="29"/>
    </row>
    <row r="111" spans="1:11" s="3" customFormat="1" ht="22.5" customHeight="1" x14ac:dyDescent="0.2">
      <c r="A111" s="9" t="s">
        <v>180</v>
      </c>
      <c r="B111" s="10" t="s">
        <v>140</v>
      </c>
      <c r="C111" s="74">
        <v>103.32</v>
      </c>
      <c r="D111" s="40">
        <f t="shared" si="10"/>
        <v>2.0663999999999998</v>
      </c>
      <c r="E111" s="60">
        <v>4133</v>
      </c>
      <c r="F111" s="14">
        <f t="shared" si="11"/>
        <v>4.133</v>
      </c>
      <c r="G111" s="21" t="s">
        <v>107</v>
      </c>
      <c r="H111" s="40"/>
      <c r="I111" s="54"/>
      <c r="J111" s="39" t="s">
        <v>107</v>
      </c>
      <c r="K111" s="29"/>
    </row>
    <row r="112" spans="1:11" s="3" customFormat="1" ht="22.5" customHeight="1" x14ac:dyDescent="0.2">
      <c r="A112" s="9" t="s">
        <v>181</v>
      </c>
      <c r="B112" s="10" t="s">
        <v>141</v>
      </c>
      <c r="C112" s="74">
        <v>124.88</v>
      </c>
      <c r="D112" s="40">
        <f t="shared" si="10"/>
        <v>2.4975999999999998</v>
      </c>
      <c r="E112" s="60">
        <v>8460</v>
      </c>
      <c r="F112" s="14">
        <f t="shared" si="11"/>
        <v>8.4600000000000009</v>
      </c>
      <c r="G112" s="21" t="s">
        <v>107</v>
      </c>
      <c r="H112" s="40"/>
      <c r="I112" s="54"/>
      <c r="J112" s="39"/>
      <c r="K112" s="29"/>
    </row>
    <row r="113" spans="1:11" s="3" customFormat="1" ht="22.5" customHeight="1" x14ac:dyDescent="0.2">
      <c r="A113" s="9" t="s">
        <v>182</v>
      </c>
      <c r="B113" s="10" t="s">
        <v>142</v>
      </c>
      <c r="C113" s="74">
        <v>90.62</v>
      </c>
      <c r="D113" s="40">
        <f t="shared" si="10"/>
        <v>1.8124</v>
      </c>
      <c r="E113" s="60">
        <v>7262</v>
      </c>
      <c r="F113" s="14">
        <f t="shared" si="11"/>
        <v>7.2619999999999996</v>
      </c>
      <c r="G113" s="21" t="s">
        <v>107</v>
      </c>
      <c r="H113" s="40"/>
      <c r="I113" s="54"/>
      <c r="J113" s="39" t="s">
        <v>107</v>
      </c>
      <c r="K113" s="29"/>
    </row>
    <row r="114" spans="1:11" s="3" customFormat="1" ht="22.5" customHeight="1" x14ac:dyDescent="0.2">
      <c r="A114" s="9" t="s">
        <v>194</v>
      </c>
      <c r="B114" s="10" t="s">
        <v>143</v>
      </c>
      <c r="C114" s="68">
        <v>66.11</v>
      </c>
      <c r="D114" s="40">
        <f t="shared" si="10"/>
        <v>1.3222</v>
      </c>
      <c r="E114" s="60">
        <v>4186</v>
      </c>
      <c r="F114" s="14">
        <f t="shared" si="11"/>
        <v>4.1859999999999999</v>
      </c>
      <c r="G114" s="21" t="s">
        <v>107</v>
      </c>
      <c r="H114" s="40"/>
      <c r="I114" s="54"/>
      <c r="J114" s="39" t="s">
        <v>107</v>
      </c>
      <c r="K114" s="29"/>
    </row>
    <row r="115" spans="1:11" s="3" customFormat="1" ht="22.5" customHeight="1" x14ac:dyDescent="0.2">
      <c r="A115" s="9" t="s">
        <v>195</v>
      </c>
      <c r="B115" s="10" t="s">
        <v>144</v>
      </c>
      <c r="C115" s="68">
        <v>103.99</v>
      </c>
      <c r="D115" s="40">
        <f t="shared" si="10"/>
        <v>2.0798000000000001</v>
      </c>
      <c r="E115" s="60">
        <v>4496</v>
      </c>
      <c r="F115" s="14">
        <f t="shared" si="11"/>
        <v>4.4960000000000004</v>
      </c>
      <c r="G115" s="21" t="s">
        <v>107</v>
      </c>
      <c r="H115" s="40"/>
      <c r="I115" s="54"/>
      <c r="J115" s="39" t="s">
        <v>107</v>
      </c>
      <c r="K115" s="29"/>
    </row>
    <row r="116" spans="1:11" s="3" customFormat="1" ht="22.5" customHeight="1" x14ac:dyDescent="0.2">
      <c r="A116" s="47" t="s">
        <v>196</v>
      </c>
      <c r="B116" s="10" t="s">
        <v>145</v>
      </c>
      <c r="C116" s="68">
        <v>122.38</v>
      </c>
      <c r="D116" s="40">
        <f t="shared" si="10"/>
        <v>2.4476</v>
      </c>
      <c r="E116" s="60">
        <v>5971</v>
      </c>
      <c r="F116" s="14">
        <f t="shared" si="11"/>
        <v>5.9710000000000001</v>
      </c>
      <c r="G116" s="21" t="s">
        <v>107</v>
      </c>
      <c r="H116" s="40"/>
      <c r="I116" s="54"/>
      <c r="J116" s="39"/>
      <c r="K116" s="29"/>
    </row>
    <row r="117" spans="1:11" s="3" customFormat="1" ht="22.5" customHeight="1" x14ac:dyDescent="0.2">
      <c r="A117" s="9" t="s">
        <v>197</v>
      </c>
      <c r="B117" s="10" t="s">
        <v>146</v>
      </c>
      <c r="C117" s="74">
        <v>140.63</v>
      </c>
      <c r="D117" s="40">
        <f t="shared" si="10"/>
        <v>2.8125999999999998</v>
      </c>
      <c r="E117" s="60">
        <v>8063</v>
      </c>
      <c r="F117" s="14">
        <f t="shared" si="11"/>
        <v>8.0630000000000006</v>
      </c>
      <c r="G117" s="21" t="s">
        <v>107</v>
      </c>
      <c r="H117" s="40"/>
      <c r="I117" s="54"/>
      <c r="J117" s="39"/>
      <c r="K117" s="29"/>
    </row>
    <row r="118" spans="1:11" s="3" customFormat="1" ht="22.5" customHeight="1" x14ac:dyDescent="0.2">
      <c r="A118" s="9" t="s">
        <v>198</v>
      </c>
      <c r="B118" s="10" t="s">
        <v>147</v>
      </c>
      <c r="C118" s="68">
        <v>73.8</v>
      </c>
      <c r="D118" s="40">
        <f t="shared" si="10"/>
        <v>1.476</v>
      </c>
      <c r="E118" s="60">
        <v>3899</v>
      </c>
      <c r="F118" s="14">
        <f t="shared" si="11"/>
        <v>3.899</v>
      </c>
      <c r="G118" s="21" t="s">
        <v>107</v>
      </c>
      <c r="H118" s="40"/>
      <c r="I118" s="54"/>
      <c r="J118" s="39" t="s">
        <v>107</v>
      </c>
      <c r="K118" s="29"/>
    </row>
    <row r="119" spans="1:11" s="3" customFormat="1" ht="22.5" customHeight="1" x14ac:dyDescent="0.2">
      <c r="A119" s="9" t="s">
        <v>199</v>
      </c>
      <c r="B119" s="10" t="s">
        <v>205</v>
      </c>
      <c r="C119" s="74">
        <v>107.42</v>
      </c>
      <c r="D119" s="40">
        <f t="shared" si="10"/>
        <v>2.1484000000000001</v>
      </c>
      <c r="E119" s="60">
        <v>6091</v>
      </c>
      <c r="F119" s="14">
        <f t="shared" si="11"/>
        <v>6.0910000000000002</v>
      </c>
      <c r="G119" s="21" t="s">
        <v>107</v>
      </c>
      <c r="H119" s="40"/>
      <c r="I119" s="54"/>
      <c r="J119" s="39"/>
      <c r="K119" s="29"/>
    </row>
    <row r="120" spans="1:11" s="3" customFormat="1" ht="22.5" customHeight="1" x14ac:dyDescent="0.2">
      <c r="A120" s="11" t="s">
        <v>113</v>
      </c>
      <c r="B120" s="12" t="s">
        <v>114</v>
      </c>
      <c r="C120" s="75"/>
      <c r="D120" s="67"/>
      <c r="E120" s="40"/>
      <c r="F120" s="61"/>
      <c r="G120" s="21" t="s">
        <v>107</v>
      </c>
      <c r="H120" s="40"/>
      <c r="I120" s="54"/>
      <c r="J120" s="39"/>
      <c r="K120" s="29"/>
    </row>
    <row r="121" spans="1:11" s="3" customFormat="1" ht="22.5" customHeight="1" x14ac:dyDescent="0.2">
      <c r="A121" s="11">
        <v>1</v>
      </c>
      <c r="B121" s="12" t="s">
        <v>159</v>
      </c>
      <c r="C121" s="75"/>
      <c r="D121" s="67"/>
      <c r="E121" s="40"/>
      <c r="F121" s="61"/>
      <c r="G121" s="21"/>
      <c r="H121" s="40"/>
      <c r="I121" s="54"/>
      <c r="J121" s="39"/>
      <c r="K121" s="29"/>
    </row>
    <row r="122" spans="1:11" s="3" customFormat="1" ht="27.75" customHeight="1" x14ac:dyDescent="0.2">
      <c r="A122" s="9" t="s">
        <v>166</v>
      </c>
      <c r="B122" s="10" t="s">
        <v>42</v>
      </c>
      <c r="C122" s="74">
        <v>129.57</v>
      </c>
      <c r="D122" s="40">
        <f>C122/50</f>
        <v>2.5913999999999997</v>
      </c>
      <c r="E122" s="60">
        <v>6497</v>
      </c>
      <c r="F122" s="14">
        <f>E122/1250</f>
        <v>5.1976000000000004</v>
      </c>
      <c r="G122" s="21" t="s">
        <v>107</v>
      </c>
      <c r="H122" s="40"/>
      <c r="I122" s="50" t="s">
        <v>163</v>
      </c>
      <c r="J122" s="39"/>
      <c r="K122" s="29"/>
    </row>
    <row r="123" spans="1:11" s="3" customFormat="1" ht="27.75" customHeight="1" x14ac:dyDescent="0.2">
      <c r="A123" s="9" t="s">
        <v>167</v>
      </c>
      <c r="B123" s="10" t="s">
        <v>43</v>
      </c>
      <c r="C123" s="74">
        <v>112.08</v>
      </c>
      <c r="D123" s="40">
        <f t="shared" ref="D123:D136" si="12">C123/50</f>
        <v>2.2416</v>
      </c>
      <c r="E123" s="60">
        <v>4275</v>
      </c>
      <c r="F123" s="14">
        <f t="shared" ref="F123:F132" si="13">E123/1000</f>
        <v>4.2750000000000004</v>
      </c>
      <c r="G123" s="21" t="s">
        <v>107</v>
      </c>
      <c r="H123" s="40"/>
      <c r="I123" s="50" t="s">
        <v>163</v>
      </c>
      <c r="J123" s="39" t="s">
        <v>107</v>
      </c>
      <c r="K123" s="29"/>
    </row>
    <row r="124" spans="1:11" s="3" customFormat="1" ht="27.75" customHeight="1" x14ac:dyDescent="0.2">
      <c r="A124" s="9" t="s">
        <v>171</v>
      </c>
      <c r="B124" s="10" t="s">
        <v>44</v>
      </c>
      <c r="C124" s="74">
        <v>101.17</v>
      </c>
      <c r="D124" s="40">
        <f t="shared" si="12"/>
        <v>2.0234000000000001</v>
      </c>
      <c r="E124" s="60">
        <v>3068</v>
      </c>
      <c r="F124" s="14">
        <f t="shared" si="13"/>
        <v>3.0680000000000001</v>
      </c>
      <c r="G124" s="21" t="s">
        <v>107</v>
      </c>
      <c r="H124" s="40"/>
      <c r="I124" s="50" t="s">
        <v>163</v>
      </c>
      <c r="J124" s="39" t="s">
        <v>107</v>
      </c>
      <c r="K124" s="29"/>
    </row>
    <row r="125" spans="1:11" s="3" customFormat="1" ht="22.5" customHeight="1" x14ac:dyDescent="0.2">
      <c r="A125" s="9" t="s">
        <v>172</v>
      </c>
      <c r="B125" s="10" t="s">
        <v>45</v>
      </c>
      <c r="C125" s="74">
        <v>108.31</v>
      </c>
      <c r="D125" s="40">
        <f t="shared" si="12"/>
        <v>2.1661999999999999</v>
      </c>
      <c r="E125" s="60">
        <v>2972</v>
      </c>
      <c r="F125" s="14">
        <f t="shared" si="13"/>
        <v>2.972</v>
      </c>
      <c r="G125" s="21" t="s">
        <v>107</v>
      </c>
      <c r="H125" s="40"/>
      <c r="I125" s="54"/>
      <c r="J125" s="39" t="s">
        <v>107</v>
      </c>
      <c r="K125" s="29"/>
    </row>
    <row r="126" spans="1:11" s="3" customFormat="1" ht="22.5" customHeight="1" x14ac:dyDescent="0.2">
      <c r="A126" s="9" t="s">
        <v>173</v>
      </c>
      <c r="B126" s="10" t="s">
        <v>46</v>
      </c>
      <c r="C126" s="74">
        <v>123.25</v>
      </c>
      <c r="D126" s="40">
        <f t="shared" si="12"/>
        <v>2.4649999999999999</v>
      </c>
      <c r="E126" s="60">
        <v>3048</v>
      </c>
      <c r="F126" s="14">
        <f t="shared" si="13"/>
        <v>3.048</v>
      </c>
      <c r="G126" s="21" t="s">
        <v>107</v>
      </c>
      <c r="H126" s="40"/>
      <c r="I126" s="54"/>
      <c r="J126" s="39" t="s">
        <v>107</v>
      </c>
      <c r="K126" s="29"/>
    </row>
    <row r="127" spans="1:11" s="3" customFormat="1" ht="22.5" customHeight="1" x14ac:dyDescent="0.2">
      <c r="A127" s="9" t="s">
        <v>174</v>
      </c>
      <c r="B127" s="10" t="s">
        <v>47</v>
      </c>
      <c r="C127" s="74">
        <v>104.67</v>
      </c>
      <c r="D127" s="40">
        <f t="shared" si="12"/>
        <v>2.0933999999999999</v>
      </c>
      <c r="E127" s="60">
        <v>2160</v>
      </c>
      <c r="F127" s="14">
        <f t="shared" si="13"/>
        <v>2.16</v>
      </c>
      <c r="G127" s="21" t="s">
        <v>107</v>
      </c>
      <c r="H127" s="40"/>
      <c r="I127" s="54"/>
      <c r="J127" s="39" t="s">
        <v>107</v>
      </c>
      <c r="K127" s="29"/>
    </row>
    <row r="128" spans="1:11" s="3" customFormat="1" ht="22.5" customHeight="1" x14ac:dyDescent="0.2">
      <c r="A128" s="9" t="s">
        <v>175</v>
      </c>
      <c r="B128" s="10" t="s">
        <v>48</v>
      </c>
      <c r="C128" s="74">
        <v>165.92</v>
      </c>
      <c r="D128" s="40">
        <f t="shared" si="12"/>
        <v>3.3183999999999996</v>
      </c>
      <c r="E128" s="60">
        <v>3487</v>
      </c>
      <c r="F128" s="14">
        <f t="shared" si="13"/>
        <v>3.4870000000000001</v>
      </c>
      <c r="G128" s="21" t="s">
        <v>107</v>
      </c>
      <c r="H128" s="40"/>
      <c r="I128" s="54"/>
      <c r="J128" s="39" t="s">
        <v>107</v>
      </c>
    </row>
    <row r="129" spans="1:11" s="3" customFormat="1" ht="26.25" customHeight="1" x14ac:dyDescent="0.2">
      <c r="A129" s="9" t="s">
        <v>176</v>
      </c>
      <c r="B129" s="10" t="s">
        <v>49</v>
      </c>
      <c r="C129" s="74">
        <v>125.5</v>
      </c>
      <c r="D129" s="40">
        <f t="shared" si="12"/>
        <v>2.5099999999999998</v>
      </c>
      <c r="E129" s="60">
        <v>6626</v>
      </c>
      <c r="F129" s="14">
        <f t="shared" si="13"/>
        <v>6.6260000000000003</v>
      </c>
      <c r="G129" s="21" t="s">
        <v>107</v>
      </c>
      <c r="H129" s="40"/>
      <c r="I129" s="50" t="s">
        <v>163</v>
      </c>
      <c r="J129" s="39"/>
      <c r="K129" s="29"/>
    </row>
    <row r="130" spans="1:11" s="3" customFormat="1" ht="26.25" customHeight="1" x14ac:dyDescent="0.2">
      <c r="A130" s="9" t="s">
        <v>177</v>
      </c>
      <c r="B130" s="10" t="s">
        <v>50</v>
      </c>
      <c r="C130" s="74">
        <v>59.71</v>
      </c>
      <c r="D130" s="40">
        <f t="shared" si="12"/>
        <v>1.1941999999999999</v>
      </c>
      <c r="E130" s="60">
        <v>3990</v>
      </c>
      <c r="F130" s="14">
        <f t="shared" si="13"/>
        <v>3.99</v>
      </c>
      <c r="G130" s="21" t="s">
        <v>107</v>
      </c>
      <c r="H130" s="40"/>
      <c r="I130" s="50" t="s">
        <v>163</v>
      </c>
      <c r="J130" s="39" t="s">
        <v>107</v>
      </c>
      <c r="K130" s="29"/>
    </row>
    <row r="131" spans="1:11" s="3" customFormat="1" ht="26.25" customHeight="1" x14ac:dyDescent="0.2">
      <c r="A131" s="9" t="s">
        <v>178</v>
      </c>
      <c r="B131" s="10" t="s">
        <v>51</v>
      </c>
      <c r="C131" s="74">
        <v>65.34</v>
      </c>
      <c r="D131" s="40">
        <f t="shared" si="12"/>
        <v>1.3068</v>
      </c>
      <c r="E131" s="60">
        <v>3638</v>
      </c>
      <c r="F131" s="14">
        <f t="shared" si="13"/>
        <v>3.6379999999999999</v>
      </c>
      <c r="G131" s="21" t="s">
        <v>107</v>
      </c>
      <c r="H131" s="40"/>
      <c r="I131" s="54"/>
      <c r="J131" s="39" t="s">
        <v>107</v>
      </c>
      <c r="K131" s="29"/>
    </row>
    <row r="132" spans="1:11" s="3" customFormat="1" ht="26.25" customHeight="1" x14ac:dyDescent="0.2">
      <c r="A132" s="9" t="s">
        <v>183</v>
      </c>
      <c r="B132" s="10" t="s">
        <v>52</v>
      </c>
      <c r="C132" s="74">
        <v>86.88</v>
      </c>
      <c r="D132" s="40">
        <f t="shared" si="12"/>
        <v>1.7375999999999998</v>
      </c>
      <c r="E132" s="60">
        <v>4357</v>
      </c>
      <c r="F132" s="14">
        <f t="shared" si="13"/>
        <v>4.3570000000000002</v>
      </c>
      <c r="G132" s="21" t="s">
        <v>107</v>
      </c>
      <c r="H132" s="40"/>
      <c r="I132" s="54"/>
      <c r="J132" s="39" t="s">
        <v>107</v>
      </c>
      <c r="K132" s="29"/>
    </row>
    <row r="133" spans="1:11" s="3" customFormat="1" ht="26.25" customHeight="1" x14ac:dyDescent="0.2">
      <c r="A133" s="9" t="s">
        <v>184</v>
      </c>
      <c r="B133" s="10" t="s">
        <v>53</v>
      </c>
      <c r="C133" s="74">
        <v>81.84</v>
      </c>
      <c r="D133" s="40">
        <f t="shared" si="12"/>
        <v>1.6368</v>
      </c>
      <c r="E133" s="60">
        <v>6159</v>
      </c>
      <c r="F133" s="14">
        <f>E133/1500</f>
        <v>4.1059999999999999</v>
      </c>
      <c r="G133" s="21" t="s">
        <v>107</v>
      </c>
      <c r="H133" s="40"/>
      <c r="I133" s="50" t="s">
        <v>163</v>
      </c>
      <c r="J133" s="39" t="s">
        <v>107</v>
      </c>
      <c r="K133" s="29"/>
    </row>
    <row r="134" spans="1:11" s="3" customFormat="1" ht="26.25" customHeight="1" x14ac:dyDescent="0.2">
      <c r="A134" s="9" t="s">
        <v>185</v>
      </c>
      <c r="B134" s="10" t="s">
        <v>54</v>
      </c>
      <c r="C134" s="74">
        <v>68.75</v>
      </c>
      <c r="D134" s="40">
        <f t="shared" si="12"/>
        <v>1.375</v>
      </c>
      <c r="E134" s="60">
        <v>2923</v>
      </c>
      <c r="F134" s="14">
        <f>E134/1000</f>
        <v>2.923</v>
      </c>
      <c r="G134" s="21" t="s">
        <v>107</v>
      </c>
      <c r="H134" s="40"/>
      <c r="I134" s="54"/>
      <c r="J134" s="39" t="s">
        <v>107</v>
      </c>
      <c r="K134" s="29"/>
    </row>
    <row r="135" spans="1:11" s="3" customFormat="1" ht="26.25" customHeight="1" x14ac:dyDescent="0.2">
      <c r="A135" s="9" t="s">
        <v>186</v>
      </c>
      <c r="B135" s="10" t="s">
        <v>55</v>
      </c>
      <c r="C135" s="74">
        <v>84.55</v>
      </c>
      <c r="D135" s="40">
        <f t="shared" si="12"/>
        <v>1.6909999999999998</v>
      </c>
      <c r="E135" s="60">
        <v>4080</v>
      </c>
      <c r="F135" s="14">
        <f>E135/1000</f>
        <v>4.08</v>
      </c>
      <c r="G135" s="21" t="s">
        <v>107</v>
      </c>
      <c r="H135" s="40"/>
      <c r="I135" s="50" t="s">
        <v>163</v>
      </c>
      <c r="J135" s="39" t="s">
        <v>107</v>
      </c>
    </row>
    <row r="136" spans="1:11" s="3" customFormat="1" ht="26.25" customHeight="1" x14ac:dyDescent="0.2">
      <c r="A136" s="9">
        <v>1.1499999999999999</v>
      </c>
      <c r="B136" s="10" t="s">
        <v>56</v>
      </c>
      <c r="C136" s="74">
        <v>77.97</v>
      </c>
      <c r="D136" s="40">
        <f t="shared" si="12"/>
        <v>1.5593999999999999</v>
      </c>
      <c r="E136" s="60">
        <v>6034</v>
      </c>
      <c r="F136" s="14">
        <f>E136/1000</f>
        <v>6.0339999999999998</v>
      </c>
      <c r="G136" s="21" t="s">
        <v>107</v>
      </c>
      <c r="H136" s="40"/>
      <c r="I136" s="50" t="s">
        <v>163</v>
      </c>
      <c r="J136" s="39" t="s">
        <v>107</v>
      </c>
      <c r="K136" s="29"/>
    </row>
    <row r="137" spans="1:11" s="3" customFormat="1" ht="22.5" customHeight="1" x14ac:dyDescent="0.2">
      <c r="A137" s="11" t="s">
        <v>115</v>
      </c>
      <c r="B137" s="12" t="s">
        <v>116</v>
      </c>
      <c r="C137" s="75"/>
      <c r="D137" s="67"/>
      <c r="E137" s="40"/>
      <c r="F137" s="61"/>
      <c r="G137" s="21" t="s">
        <v>107</v>
      </c>
      <c r="H137" s="40"/>
      <c r="I137" s="54"/>
      <c r="J137" s="39"/>
      <c r="K137" s="29"/>
    </row>
    <row r="138" spans="1:11" s="3" customFormat="1" ht="22.5" customHeight="1" x14ac:dyDescent="0.2">
      <c r="A138" s="11">
        <v>1</v>
      </c>
      <c r="B138" s="12" t="s">
        <v>159</v>
      </c>
      <c r="C138" s="75"/>
      <c r="D138" s="67"/>
      <c r="E138" s="40"/>
      <c r="F138" s="61"/>
      <c r="G138" s="21"/>
      <c r="H138" s="40"/>
      <c r="I138" s="54"/>
      <c r="J138" s="39"/>
      <c r="K138" s="29"/>
    </row>
    <row r="139" spans="1:11" s="3" customFormat="1" ht="38.25" customHeight="1" x14ac:dyDescent="0.2">
      <c r="A139" s="9" t="s">
        <v>166</v>
      </c>
      <c r="B139" s="10" t="s">
        <v>125</v>
      </c>
      <c r="C139" s="68">
        <v>162.84</v>
      </c>
      <c r="D139" s="14">
        <f>C139/50</f>
        <v>3.2568000000000001</v>
      </c>
      <c r="E139" s="60">
        <v>1563</v>
      </c>
      <c r="F139" s="14">
        <f>E139/1000</f>
        <v>1.5629999999999999</v>
      </c>
      <c r="G139" s="21" t="s">
        <v>107</v>
      </c>
      <c r="H139" s="14"/>
      <c r="I139" s="50" t="s">
        <v>165</v>
      </c>
      <c r="J139" s="21" t="s">
        <v>107</v>
      </c>
    </row>
    <row r="140" spans="1:11" s="3" customFormat="1" ht="27" customHeight="1" x14ac:dyDescent="0.2">
      <c r="A140" s="9" t="s">
        <v>167</v>
      </c>
      <c r="B140" s="10" t="s">
        <v>126</v>
      </c>
      <c r="C140" s="68">
        <v>210.21</v>
      </c>
      <c r="D140" s="14">
        <f t="shared" ref="D140:D149" si="14">C140/50</f>
        <v>4.2042000000000002</v>
      </c>
      <c r="E140" s="60">
        <v>6519</v>
      </c>
      <c r="F140" s="14">
        <f>E140/1000</f>
        <v>6.5190000000000001</v>
      </c>
      <c r="G140" s="21" t="s">
        <v>107</v>
      </c>
      <c r="H140" s="14"/>
      <c r="I140" s="50" t="s">
        <v>163</v>
      </c>
      <c r="J140" s="21"/>
    </row>
    <row r="141" spans="1:11" s="3" customFormat="1" ht="28.5" customHeight="1" x14ac:dyDescent="0.2">
      <c r="A141" s="9" t="s">
        <v>171</v>
      </c>
      <c r="B141" s="10" t="s">
        <v>127</v>
      </c>
      <c r="C141" s="68">
        <v>179.97</v>
      </c>
      <c r="D141" s="14">
        <f t="shared" si="14"/>
        <v>3.5994000000000002</v>
      </c>
      <c r="E141" s="60">
        <v>3329</v>
      </c>
      <c r="F141" s="14">
        <f>E141/1000</f>
        <v>3.3290000000000002</v>
      </c>
      <c r="G141" s="21" t="s">
        <v>107</v>
      </c>
      <c r="H141" s="14"/>
      <c r="I141" s="50" t="s">
        <v>163</v>
      </c>
      <c r="J141" s="21" t="s">
        <v>107</v>
      </c>
      <c r="K141" s="29"/>
    </row>
    <row r="142" spans="1:11" s="3" customFormat="1" ht="42.75" customHeight="1" x14ac:dyDescent="0.2">
      <c r="A142" s="9" t="s">
        <v>172</v>
      </c>
      <c r="B142" s="10" t="s">
        <v>128</v>
      </c>
      <c r="C142" s="68">
        <v>173.61</v>
      </c>
      <c r="D142" s="14">
        <f t="shared" si="14"/>
        <v>3.4722000000000004</v>
      </c>
      <c r="E142" s="60">
        <v>1166</v>
      </c>
      <c r="F142" s="14">
        <f>E142/1000</f>
        <v>1.1659999999999999</v>
      </c>
      <c r="G142" s="21" t="s">
        <v>107</v>
      </c>
      <c r="H142" s="14"/>
      <c r="I142" s="50" t="s">
        <v>165</v>
      </c>
      <c r="J142" s="21" t="s">
        <v>107</v>
      </c>
    </row>
    <row r="143" spans="1:11" s="3" customFormat="1" ht="28.5" customHeight="1" x14ac:dyDescent="0.2">
      <c r="A143" s="9" t="s">
        <v>173</v>
      </c>
      <c r="B143" s="10" t="s">
        <v>129</v>
      </c>
      <c r="C143" s="68">
        <v>217.41</v>
      </c>
      <c r="D143" s="14">
        <f t="shared" si="14"/>
        <v>4.3482000000000003</v>
      </c>
      <c r="E143" s="60">
        <v>13309</v>
      </c>
      <c r="F143" s="14">
        <f>E143/1250</f>
        <v>10.6472</v>
      </c>
      <c r="G143" s="21" t="s">
        <v>107</v>
      </c>
      <c r="H143" s="14"/>
      <c r="I143" s="50" t="s">
        <v>163</v>
      </c>
      <c r="J143" s="21"/>
    </row>
    <row r="144" spans="1:11" s="3" customFormat="1" ht="21.75" customHeight="1" x14ac:dyDescent="0.2">
      <c r="A144" s="9" t="s">
        <v>174</v>
      </c>
      <c r="B144" s="10" t="s">
        <v>130</v>
      </c>
      <c r="C144" s="68">
        <v>61.85</v>
      </c>
      <c r="D144" s="14">
        <f t="shared" si="14"/>
        <v>1.2370000000000001</v>
      </c>
      <c r="E144" s="60">
        <v>4466</v>
      </c>
      <c r="F144" s="14">
        <f t="shared" ref="F144:F149" si="15">E144/1000</f>
        <v>4.4660000000000002</v>
      </c>
      <c r="G144" s="21" t="s">
        <v>107</v>
      </c>
      <c r="H144" s="14"/>
      <c r="I144" s="51"/>
      <c r="J144" s="21" t="s">
        <v>107</v>
      </c>
      <c r="K144" s="29"/>
    </row>
    <row r="145" spans="1:11" s="3" customFormat="1" ht="22.5" customHeight="1" x14ac:dyDescent="0.2">
      <c r="A145" s="9" t="s">
        <v>175</v>
      </c>
      <c r="B145" s="10" t="s">
        <v>131</v>
      </c>
      <c r="C145" s="68">
        <v>113.58</v>
      </c>
      <c r="D145" s="14">
        <f t="shared" si="14"/>
        <v>2.2715999999999998</v>
      </c>
      <c r="E145" s="60">
        <v>7392</v>
      </c>
      <c r="F145" s="14">
        <f t="shared" si="15"/>
        <v>7.3920000000000003</v>
      </c>
      <c r="G145" s="21" t="s">
        <v>107</v>
      </c>
      <c r="H145" s="14"/>
      <c r="I145" s="51"/>
      <c r="J145" s="21"/>
    </row>
    <row r="146" spans="1:11" s="4" customFormat="1" ht="22.5" customHeight="1" x14ac:dyDescent="0.2">
      <c r="A146" s="9" t="s">
        <v>176</v>
      </c>
      <c r="B146" s="10" t="s">
        <v>132</v>
      </c>
      <c r="C146" s="68">
        <v>117.11</v>
      </c>
      <c r="D146" s="14">
        <f t="shared" si="14"/>
        <v>2.3422000000000001</v>
      </c>
      <c r="E146" s="60">
        <v>3440</v>
      </c>
      <c r="F146" s="14">
        <f t="shared" si="15"/>
        <v>3.44</v>
      </c>
      <c r="G146" s="21" t="s">
        <v>107</v>
      </c>
      <c r="H146" s="14"/>
      <c r="I146" s="51"/>
      <c r="J146" s="21" t="s">
        <v>107</v>
      </c>
    </row>
    <row r="147" spans="1:11" s="3" customFormat="1" ht="27.75" customHeight="1" x14ac:dyDescent="0.2">
      <c r="A147" s="9" t="s">
        <v>177</v>
      </c>
      <c r="B147" s="10" t="s">
        <v>133</v>
      </c>
      <c r="C147" s="68">
        <v>153.03</v>
      </c>
      <c r="D147" s="14">
        <f t="shared" si="14"/>
        <v>3.0606</v>
      </c>
      <c r="E147" s="60">
        <v>5881</v>
      </c>
      <c r="F147" s="14">
        <f t="shared" si="15"/>
        <v>5.8810000000000002</v>
      </c>
      <c r="G147" s="21" t="s">
        <v>107</v>
      </c>
      <c r="H147" s="14"/>
      <c r="I147" s="50" t="s">
        <v>163</v>
      </c>
      <c r="J147" s="21"/>
    </row>
    <row r="148" spans="1:11" s="3" customFormat="1" ht="27.75" customHeight="1" x14ac:dyDescent="0.2">
      <c r="A148" s="47" t="s">
        <v>178</v>
      </c>
      <c r="B148" s="10" t="s">
        <v>134</v>
      </c>
      <c r="C148" s="68">
        <v>71.67</v>
      </c>
      <c r="D148" s="14">
        <f t="shared" si="14"/>
        <v>1.4334</v>
      </c>
      <c r="E148" s="60">
        <v>3096</v>
      </c>
      <c r="F148" s="14">
        <f t="shared" si="15"/>
        <v>3.0960000000000001</v>
      </c>
      <c r="G148" s="21" t="s">
        <v>107</v>
      </c>
      <c r="H148" s="14"/>
      <c r="I148" s="51"/>
      <c r="J148" s="21" t="s">
        <v>107</v>
      </c>
    </row>
    <row r="149" spans="1:11" s="3" customFormat="1" ht="27.75" customHeight="1" x14ac:dyDescent="0.2">
      <c r="A149" s="9" t="s">
        <v>183</v>
      </c>
      <c r="B149" s="10" t="s">
        <v>135</v>
      </c>
      <c r="C149" s="68">
        <v>107.75</v>
      </c>
      <c r="D149" s="14">
        <f t="shared" si="14"/>
        <v>2.1549999999999998</v>
      </c>
      <c r="E149" s="60">
        <v>3395</v>
      </c>
      <c r="F149" s="14">
        <f t="shared" si="15"/>
        <v>3.395</v>
      </c>
      <c r="G149" s="21" t="s">
        <v>107</v>
      </c>
      <c r="H149" s="14"/>
      <c r="I149" s="51"/>
      <c r="J149" s="21" t="s">
        <v>107</v>
      </c>
      <c r="K149" s="29"/>
    </row>
    <row r="150" spans="1:11" s="3" customFormat="1" ht="27.75" customHeight="1" x14ac:dyDescent="0.2">
      <c r="A150" s="11" t="s">
        <v>117</v>
      </c>
      <c r="B150" s="12" t="s">
        <v>118</v>
      </c>
      <c r="C150" s="17"/>
      <c r="D150" s="61"/>
      <c r="E150" s="14"/>
      <c r="F150" s="61"/>
      <c r="G150" s="21" t="s">
        <v>107</v>
      </c>
      <c r="H150" s="14"/>
      <c r="I150" s="51"/>
      <c r="J150" s="21"/>
      <c r="K150" s="29"/>
    </row>
    <row r="151" spans="1:11" s="3" customFormat="1" ht="27.75" customHeight="1" x14ac:dyDescent="0.2">
      <c r="A151" s="11">
        <v>1</v>
      </c>
      <c r="B151" s="12" t="s">
        <v>162</v>
      </c>
      <c r="C151" s="17"/>
      <c r="D151" s="61"/>
      <c r="E151" s="14"/>
      <c r="F151" s="61"/>
      <c r="G151" s="21"/>
      <c r="H151" s="14"/>
      <c r="I151" s="51"/>
      <c r="J151" s="21"/>
      <c r="K151" s="29"/>
    </row>
    <row r="152" spans="1:11" s="3" customFormat="1" ht="29.25" customHeight="1" x14ac:dyDescent="0.2">
      <c r="A152" s="9" t="s">
        <v>166</v>
      </c>
      <c r="B152" s="41" t="s">
        <v>1</v>
      </c>
      <c r="C152" s="76">
        <v>6.62</v>
      </c>
      <c r="D152" s="43">
        <f>C152/14</f>
        <v>0.47285714285714286</v>
      </c>
      <c r="E152" s="60">
        <v>5336</v>
      </c>
      <c r="F152" s="14">
        <f>E152/4000</f>
        <v>1.3340000000000001</v>
      </c>
      <c r="G152" s="21" t="s">
        <v>107</v>
      </c>
      <c r="H152" s="43"/>
      <c r="I152" s="55"/>
      <c r="J152" s="42" t="s">
        <v>107</v>
      </c>
    </row>
    <row r="153" spans="1:11" s="3" customFormat="1" ht="29.25" customHeight="1" x14ac:dyDescent="0.2">
      <c r="A153" s="11">
        <v>2</v>
      </c>
      <c r="B153" s="48" t="s">
        <v>159</v>
      </c>
      <c r="C153" s="76"/>
      <c r="D153" s="43"/>
      <c r="E153" s="60"/>
      <c r="F153" s="14"/>
      <c r="G153" s="21"/>
      <c r="H153" s="43"/>
      <c r="I153" s="55"/>
      <c r="J153" s="42"/>
    </row>
    <row r="154" spans="1:11" s="3" customFormat="1" ht="29.25" customHeight="1" x14ac:dyDescent="0.2">
      <c r="A154" s="9" t="s">
        <v>168</v>
      </c>
      <c r="B154" s="41" t="s">
        <v>2</v>
      </c>
      <c r="C154" s="76">
        <v>48.14</v>
      </c>
      <c r="D154" s="43">
        <f>C154/50</f>
        <v>0.96279999999999999</v>
      </c>
      <c r="E154" s="60">
        <v>3494</v>
      </c>
      <c r="F154" s="14">
        <f t="shared" ref="F154:F162" si="16">E154/1000</f>
        <v>3.4940000000000002</v>
      </c>
      <c r="G154" s="21" t="s">
        <v>107</v>
      </c>
      <c r="H154" s="43"/>
      <c r="I154" s="55"/>
      <c r="J154" s="42" t="s">
        <v>107</v>
      </c>
      <c r="K154" s="29"/>
    </row>
    <row r="155" spans="1:11" s="3" customFormat="1" ht="29.25" customHeight="1" x14ac:dyDescent="0.2">
      <c r="A155" s="9" t="s">
        <v>169</v>
      </c>
      <c r="B155" s="41" t="s">
        <v>3</v>
      </c>
      <c r="C155" s="76">
        <v>65.78</v>
      </c>
      <c r="D155" s="43">
        <f t="shared" ref="D155:D162" si="17">C155/50</f>
        <v>1.3156000000000001</v>
      </c>
      <c r="E155" s="60">
        <v>4322</v>
      </c>
      <c r="F155" s="14">
        <f t="shared" si="16"/>
        <v>4.3220000000000001</v>
      </c>
      <c r="G155" s="21" t="s">
        <v>107</v>
      </c>
      <c r="H155" s="43"/>
      <c r="I155" s="55"/>
      <c r="J155" s="42" t="s">
        <v>107</v>
      </c>
    </row>
    <row r="156" spans="1:11" s="44" customFormat="1" ht="29.25" customHeight="1" x14ac:dyDescent="0.2">
      <c r="A156" s="9" t="s">
        <v>170</v>
      </c>
      <c r="B156" s="41" t="s">
        <v>0</v>
      </c>
      <c r="C156" s="76">
        <v>24.91</v>
      </c>
      <c r="D156" s="43">
        <f t="shared" si="17"/>
        <v>0.49819999999999998</v>
      </c>
      <c r="E156" s="60">
        <v>4135</v>
      </c>
      <c r="F156" s="14">
        <f t="shared" si="16"/>
        <v>4.1349999999999998</v>
      </c>
      <c r="G156" s="21" t="s">
        <v>107</v>
      </c>
      <c r="H156" s="43"/>
      <c r="I156" s="55"/>
      <c r="J156" s="42" t="s">
        <v>107</v>
      </c>
      <c r="K156" s="3"/>
    </row>
    <row r="157" spans="1:11" s="44" customFormat="1" ht="29.25" customHeight="1" x14ac:dyDescent="0.2">
      <c r="A157" s="9" t="s">
        <v>179</v>
      </c>
      <c r="B157" s="41" t="s">
        <v>4</v>
      </c>
      <c r="C157" s="76">
        <v>54.41</v>
      </c>
      <c r="D157" s="43">
        <f t="shared" si="17"/>
        <v>1.0881999999999998</v>
      </c>
      <c r="E157" s="60">
        <v>8133</v>
      </c>
      <c r="F157" s="14">
        <f t="shared" si="16"/>
        <v>8.1329999999999991</v>
      </c>
      <c r="G157" s="21" t="s">
        <v>107</v>
      </c>
      <c r="H157" s="43"/>
      <c r="I157" s="55"/>
      <c r="J157" s="42" t="s">
        <v>107</v>
      </c>
      <c r="K157" s="3"/>
    </row>
    <row r="158" spans="1:11" s="44" customFormat="1" ht="29.25" customHeight="1" x14ac:dyDescent="0.2">
      <c r="A158" s="9" t="s">
        <v>180</v>
      </c>
      <c r="B158" s="41" t="s">
        <v>5</v>
      </c>
      <c r="C158" s="76">
        <v>59.69</v>
      </c>
      <c r="D158" s="43">
        <f t="shared" si="17"/>
        <v>1.1938</v>
      </c>
      <c r="E158" s="60">
        <v>6818</v>
      </c>
      <c r="F158" s="14">
        <f t="shared" si="16"/>
        <v>6.8179999999999996</v>
      </c>
      <c r="G158" s="21" t="s">
        <v>107</v>
      </c>
      <c r="H158" s="43"/>
      <c r="I158" s="55"/>
      <c r="J158" s="42" t="s">
        <v>107</v>
      </c>
      <c r="K158" s="3"/>
    </row>
    <row r="159" spans="1:11" s="44" customFormat="1" ht="29.25" customHeight="1" x14ac:dyDescent="0.2">
      <c r="A159" s="9" t="s">
        <v>181</v>
      </c>
      <c r="B159" s="41" t="s">
        <v>6</v>
      </c>
      <c r="C159" s="76">
        <v>35.619999999999997</v>
      </c>
      <c r="D159" s="43">
        <f t="shared" si="17"/>
        <v>0.71239999999999992</v>
      </c>
      <c r="E159" s="60">
        <v>3296</v>
      </c>
      <c r="F159" s="14">
        <f t="shared" si="16"/>
        <v>3.2959999999999998</v>
      </c>
      <c r="G159" s="21" t="s">
        <v>107</v>
      </c>
      <c r="H159" s="43"/>
      <c r="I159" s="55"/>
      <c r="J159" s="42" t="s">
        <v>107</v>
      </c>
      <c r="K159" s="3"/>
    </row>
    <row r="160" spans="1:11" s="44" customFormat="1" ht="29.25" customHeight="1" x14ac:dyDescent="0.2">
      <c r="A160" s="9" t="s">
        <v>182</v>
      </c>
      <c r="B160" s="41" t="s">
        <v>7</v>
      </c>
      <c r="C160" s="76">
        <v>40.6</v>
      </c>
      <c r="D160" s="43">
        <f t="shared" si="17"/>
        <v>0.81200000000000006</v>
      </c>
      <c r="E160" s="60">
        <v>4489</v>
      </c>
      <c r="F160" s="14">
        <f t="shared" si="16"/>
        <v>4.4889999999999999</v>
      </c>
      <c r="G160" s="21" t="s">
        <v>107</v>
      </c>
      <c r="H160" s="43"/>
      <c r="I160" s="55"/>
      <c r="J160" s="42" t="s">
        <v>107</v>
      </c>
      <c r="K160" s="3"/>
    </row>
    <row r="161" spans="1:15" s="46" customFormat="1" ht="29.25" customHeight="1" x14ac:dyDescent="0.2">
      <c r="A161" s="9" t="s">
        <v>194</v>
      </c>
      <c r="B161" s="41" t="s">
        <v>8</v>
      </c>
      <c r="C161" s="76">
        <v>59.79</v>
      </c>
      <c r="D161" s="43">
        <f t="shared" si="17"/>
        <v>1.1958</v>
      </c>
      <c r="E161" s="60">
        <v>5712</v>
      </c>
      <c r="F161" s="14">
        <f t="shared" si="16"/>
        <v>5.7119999999999997</v>
      </c>
      <c r="G161" s="21" t="s">
        <v>107</v>
      </c>
      <c r="H161" s="43"/>
      <c r="I161" s="55"/>
      <c r="J161" s="42" t="s">
        <v>107</v>
      </c>
      <c r="K161" s="29"/>
      <c r="L161" s="44"/>
      <c r="M161" s="44"/>
      <c r="N161" s="44"/>
      <c r="O161" s="45"/>
    </row>
    <row r="162" spans="1:15" s="46" customFormat="1" ht="29.25" customHeight="1" x14ac:dyDescent="0.2">
      <c r="A162" s="9" t="s">
        <v>195</v>
      </c>
      <c r="B162" s="41" t="s">
        <v>9</v>
      </c>
      <c r="C162" s="76">
        <v>47.81</v>
      </c>
      <c r="D162" s="43">
        <f t="shared" si="17"/>
        <v>0.95620000000000005</v>
      </c>
      <c r="E162" s="60">
        <v>6643</v>
      </c>
      <c r="F162" s="14">
        <f t="shared" si="16"/>
        <v>6.6429999999999998</v>
      </c>
      <c r="G162" s="21" t="s">
        <v>107</v>
      </c>
      <c r="H162" s="43"/>
      <c r="I162" s="55"/>
      <c r="J162" s="42" t="s">
        <v>107</v>
      </c>
      <c r="K162" s="3"/>
      <c r="L162" s="44"/>
      <c r="M162" s="44"/>
      <c r="N162" s="44"/>
      <c r="O162" s="45"/>
    </row>
    <row r="163" spans="1:15" ht="24" customHeight="1" x14ac:dyDescent="0.2"/>
    <row r="164" spans="1:15" ht="35.25" customHeight="1" x14ac:dyDescent="0.2"/>
  </sheetData>
  <mergeCells count="10">
    <mergeCell ref="H4:H5"/>
    <mergeCell ref="I4:I5"/>
    <mergeCell ref="J4:J5"/>
    <mergeCell ref="A1:B1"/>
    <mergeCell ref="C4:D4"/>
    <mergeCell ref="A4:A5"/>
    <mergeCell ref="B4:B5"/>
    <mergeCell ref="E4:F4"/>
    <mergeCell ref="G4:G5"/>
    <mergeCell ref="A2:J2"/>
  </mergeCells>
  <pageMargins left="0.23622047244094499" right="0.23622047244094499" top="0.5" bottom="0.23622047244094499" header="0.23622047244094499" footer="0.23622047244094499"/>
  <pageSetup paperSize="9" scale="88" orientation="landscape" r:id="rId1"/>
  <headerFooter differentFirst="1" scaleWithDoc="0"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Phụ Lục 2.1</vt:lpstr>
      <vt:lpstr>'Phụ Lục 2.1'!Print_Area</vt:lpstr>
      <vt:lpstr>'Phụ Lục 2.1'!Print_Titles</vt:lpstr>
    </vt:vector>
  </TitlesOfParts>
  <Company>MSHOME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Vinaghost.Com</dc:creator>
  <cp:lastModifiedBy>HUONG 1976</cp:lastModifiedBy>
  <cp:lastPrinted>2025-05-08T04:19:29Z</cp:lastPrinted>
  <dcterms:created xsi:type="dcterms:W3CDTF">2018-05-10T08:45:41Z</dcterms:created>
  <dcterms:modified xsi:type="dcterms:W3CDTF">2025-05-12T03:49:32Z</dcterms:modified>
</cp:coreProperties>
</file>