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6495" yWindow="195" windowWidth="15795" windowHeight="11925" tabRatio="598" firstSheet="1" activeTab="2"/>
  </bookViews>
  <sheets>
    <sheet name="foxz" sheetId="20" state="veryHidden" r:id="rId1"/>
    <sheet name="Phu luc 2.1" sheetId="18" r:id="rId2"/>
    <sheet name="Phu luc 2.2" sheetId="16" r:id="rId3"/>
    <sheet name="Phụ lục 2.3" sheetId="14" r:id="rId4"/>
    <sheet name="Phụ lục 2.4" sheetId="15" r:id="rId5"/>
    <sheet name="Phu luc 2.5" sheetId="17" r:id="rId6"/>
    <sheet name="Phu luc 2.6" sheetId="19" r:id="rId7"/>
    <sheet name="a" sheetId="1" state="hidden" r:id="rId8"/>
    <sheet name="Sheet2" sheetId="12" state="hidden" r:id="rId9"/>
  </sheets>
  <definedNames>
    <definedName name="chuong_pl_2_name" localSheetId="7">a!$A$3</definedName>
    <definedName name="_xlnm.Print_Area" localSheetId="1">'Phu luc 2.1'!$A$1:$L$97</definedName>
    <definedName name="_xlnm.Print_Area" localSheetId="2">'Phu luc 2.2'!$A$1:$I$15</definedName>
    <definedName name="_xlnm.Print_Area" localSheetId="3">'Phụ lục 2.3'!$A$1:$K$42</definedName>
    <definedName name="_xlnm.Print_Area" localSheetId="5">'Phu luc 2.5'!$A$1:$P$75</definedName>
    <definedName name="_xlnm.Print_Titles" localSheetId="1">'Phu luc 2.1'!$6:$9</definedName>
    <definedName name="_xlnm.Print_Titles" localSheetId="3">'Phụ lục 2.3'!$6:$7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5" l="1"/>
  <c r="G16" i="15"/>
  <c r="F16" i="15"/>
  <c r="E16" i="15"/>
  <c r="D16" i="15"/>
  <c r="B16" i="15"/>
  <c r="E78" i="17" l="1"/>
  <c r="E80" i="17" s="1"/>
  <c r="L15" i="18" l="1"/>
  <c r="H15" i="18"/>
  <c r="E15" i="18"/>
  <c r="F35" i="19"/>
  <c r="G35" i="19"/>
  <c r="H35" i="19"/>
  <c r="I35" i="19"/>
  <c r="I43" i="19" s="1"/>
  <c r="E35" i="19"/>
  <c r="D35" i="19"/>
  <c r="C35" i="19"/>
  <c r="D9" i="19"/>
  <c r="E9" i="19"/>
  <c r="F9" i="19"/>
  <c r="G9" i="19"/>
  <c r="H9" i="19"/>
  <c r="C9" i="19"/>
  <c r="D43" i="19" l="1"/>
  <c r="C43" i="19"/>
  <c r="H43" i="19"/>
  <c r="G43" i="19"/>
  <c r="F43" i="19"/>
  <c r="E43" i="19"/>
  <c r="G75" i="17" l="1"/>
  <c r="K75" i="17"/>
  <c r="M75" i="17"/>
  <c r="N75" i="17"/>
  <c r="O75" i="17"/>
  <c r="L14" i="18" l="1"/>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11" i="18"/>
  <c r="L12" i="18"/>
  <c r="L13" i="18"/>
  <c r="L8" i="17" l="1"/>
  <c r="L75" i="17" s="1"/>
  <c r="J8" i="17"/>
  <c r="J75" i="17" s="1"/>
  <c r="I8" i="17"/>
  <c r="I75" i="17" s="1"/>
  <c r="H8" i="17"/>
  <c r="H75" i="17" s="1"/>
  <c r="F8" i="17"/>
  <c r="F75" i="17" s="1"/>
  <c r="E8" i="17"/>
  <c r="E75" i="17" l="1"/>
  <c r="E77" i="17" s="1"/>
  <c r="E81" i="17"/>
  <c r="E9" i="15"/>
  <c r="D9" i="15"/>
  <c r="C9" i="15"/>
  <c r="B9" i="15"/>
  <c r="H87" i="18"/>
  <c r="H89" i="18"/>
  <c r="H90" i="18"/>
  <c r="H91" i="18"/>
  <c r="H92" i="18"/>
  <c r="H93" i="18"/>
  <c r="H94" i="18"/>
  <c r="H95" i="18"/>
  <c r="E87" i="18"/>
  <c r="E89" i="18"/>
  <c r="E90" i="18"/>
  <c r="E91" i="18"/>
  <c r="E92" i="18"/>
  <c r="E93" i="18"/>
  <c r="E94" i="18"/>
  <c r="E95" i="18"/>
  <c r="H76" i="18"/>
  <c r="H78" i="18"/>
  <c r="H79" i="18"/>
  <c r="H80" i="18"/>
  <c r="H81" i="18"/>
  <c r="H82" i="18"/>
  <c r="H83" i="18"/>
  <c r="H84" i="18"/>
  <c r="E76" i="18"/>
  <c r="E78" i="18"/>
  <c r="E79" i="18"/>
  <c r="E80" i="18"/>
  <c r="E81" i="18"/>
  <c r="E82" i="18"/>
  <c r="E83" i="18"/>
  <c r="E84" i="18"/>
  <c r="H65" i="18"/>
  <c r="H67" i="18"/>
  <c r="H68" i="18"/>
  <c r="H69" i="18"/>
  <c r="H70" i="18"/>
  <c r="H71" i="18"/>
  <c r="H72" i="18"/>
  <c r="H73" i="18"/>
  <c r="E65" i="18"/>
  <c r="E67" i="18"/>
  <c r="E68" i="18"/>
  <c r="E69" i="18"/>
  <c r="E70" i="18"/>
  <c r="E71" i="18"/>
  <c r="E72" i="18"/>
  <c r="E73" i="18"/>
  <c r="H51" i="18"/>
  <c r="H53" i="18"/>
  <c r="H54" i="18"/>
  <c r="H55" i="18"/>
  <c r="H56" i="18"/>
  <c r="H57" i="18"/>
  <c r="H58" i="18"/>
  <c r="H59" i="18"/>
  <c r="H60" i="18"/>
  <c r="H61" i="18"/>
  <c r="H62" i="18"/>
  <c r="E51" i="18"/>
  <c r="E53" i="18"/>
  <c r="E54" i="18"/>
  <c r="E55" i="18"/>
  <c r="E56" i="18"/>
  <c r="E57" i="18"/>
  <c r="E58" i="18"/>
  <c r="E59" i="18"/>
  <c r="E60" i="18"/>
  <c r="E61" i="18"/>
  <c r="E62" i="18"/>
  <c r="H42" i="18"/>
  <c r="H43" i="18"/>
  <c r="H44" i="18"/>
  <c r="H45" i="18"/>
  <c r="H46" i="18"/>
  <c r="H47" i="18"/>
  <c r="H48" i="18"/>
  <c r="E42" i="18"/>
  <c r="E43" i="18"/>
  <c r="E44" i="18"/>
  <c r="E45" i="18"/>
  <c r="E46" i="18"/>
  <c r="E47" i="18"/>
  <c r="E48" i="18"/>
  <c r="H41" i="18"/>
  <c r="E41" i="18"/>
  <c r="H39" i="18"/>
  <c r="E39" i="18"/>
  <c r="H35" i="18"/>
  <c r="H36" i="18"/>
  <c r="E35" i="18"/>
  <c r="E36" i="18"/>
  <c r="H34" i="18"/>
  <c r="E34" i="18"/>
  <c r="H27" i="18"/>
  <c r="H28" i="18"/>
  <c r="H29" i="18"/>
  <c r="H30" i="18"/>
  <c r="H31" i="18"/>
  <c r="H32" i="18"/>
  <c r="H26" i="18"/>
  <c r="E27" i="18"/>
  <c r="E28" i="18"/>
  <c r="E29" i="18"/>
  <c r="E30" i="18"/>
  <c r="E31" i="18"/>
  <c r="E32" i="18"/>
  <c r="E26" i="18"/>
  <c r="H13" i="18" l="1"/>
  <c r="E13" i="18"/>
  <c r="E14" i="18"/>
  <c r="G9" i="15"/>
  <c r="F9" i="15"/>
  <c r="H9" i="15"/>
  <c r="H23" i="18"/>
  <c r="E23" i="18"/>
  <c r="H22" i="18"/>
  <c r="E22" i="18"/>
  <c r="H21" i="18"/>
  <c r="E21" i="18"/>
  <c r="H20" i="18"/>
  <c r="E20" i="18"/>
  <c r="H19" i="18"/>
  <c r="E19" i="18"/>
  <c r="H18" i="18"/>
  <c r="E18" i="18"/>
  <c r="H17" i="18"/>
  <c r="E17" i="18"/>
  <c r="H14" i="18"/>
  <c r="A2" i="16" l="1"/>
  <c r="E171" i="12" l="1"/>
  <c r="M54" i="12"/>
  <c r="E188" i="12" l="1"/>
  <c r="E189" i="12"/>
  <c r="M189" i="12" s="1"/>
  <c r="E190" i="12"/>
  <c r="E187" i="12"/>
  <c r="E174" i="12"/>
  <c r="M174" i="12" s="1"/>
  <c r="E175" i="12"/>
  <c r="E176" i="12"/>
  <c r="M176" i="12" s="1"/>
  <c r="E177" i="12"/>
  <c r="E178" i="12"/>
  <c r="E179" i="12"/>
  <c r="E180" i="12"/>
  <c r="E181" i="12"/>
  <c r="E173" i="12"/>
  <c r="E183" i="12"/>
  <c r="E184" i="12"/>
  <c r="E185" i="12"/>
  <c r="E186" i="12"/>
  <c r="E182" i="12"/>
  <c r="E172" i="12"/>
  <c r="M172" i="12" s="1"/>
  <c r="E144" i="12"/>
  <c r="E145" i="12"/>
  <c r="M145" i="12" s="1"/>
  <c r="E146" i="12"/>
  <c r="M146" i="12" s="1"/>
  <c r="E147" i="12"/>
  <c r="E148" i="12"/>
  <c r="E149" i="12"/>
  <c r="E150" i="12"/>
  <c r="E151" i="12"/>
  <c r="E152" i="12"/>
  <c r="E153" i="12"/>
  <c r="E154" i="12"/>
  <c r="E155" i="12"/>
  <c r="E156" i="12"/>
  <c r="E157" i="12"/>
  <c r="E158" i="12"/>
  <c r="E159" i="12"/>
  <c r="E160" i="12"/>
  <c r="M160" i="12" s="1"/>
  <c r="E161" i="12"/>
  <c r="M161" i="12" s="1"/>
  <c r="E162" i="12"/>
  <c r="E163" i="12"/>
  <c r="E164" i="12"/>
  <c r="E165" i="12"/>
  <c r="E166" i="12"/>
  <c r="E167" i="12"/>
  <c r="E168" i="12"/>
  <c r="E169" i="12"/>
  <c r="E143" i="12"/>
  <c r="E128" i="12"/>
  <c r="E129" i="12"/>
  <c r="E130" i="12"/>
  <c r="E131" i="12"/>
  <c r="E132" i="12"/>
  <c r="E133" i="12"/>
  <c r="E134" i="12"/>
  <c r="M134" i="12" s="1"/>
  <c r="E135" i="12"/>
  <c r="E136" i="12"/>
  <c r="E137" i="12"/>
  <c r="E138" i="12"/>
  <c r="E139" i="12"/>
  <c r="E140" i="12"/>
  <c r="E141" i="12"/>
  <c r="E127" i="12"/>
  <c r="E113" i="12"/>
  <c r="E114" i="12"/>
  <c r="E115" i="12"/>
  <c r="E116" i="12"/>
  <c r="E117" i="12"/>
  <c r="M117" i="12" s="1"/>
  <c r="E118" i="12"/>
  <c r="M118" i="12" s="1"/>
  <c r="E119" i="12"/>
  <c r="E120" i="12"/>
  <c r="M120" i="12" s="1"/>
  <c r="E121" i="12"/>
  <c r="E122" i="12"/>
  <c r="E123" i="12"/>
  <c r="E124" i="12"/>
  <c r="E125" i="12"/>
  <c r="E112" i="12"/>
  <c r="E98" i="12"/>
  <c r="E99" i="12"/>
  <c r="E100" i="12"/>
  <c r="E101" i="12"/>
  <c r="E102" i="12"/>
  <c r="E103" i="12"/>
  <c r="E104" i="12"/>
  <c r="M104" i="12" s="1"/>
  <c r="E105" i="12"/>
  <c r="E106" i="12"/>
  <c r="E107" i="12"/>
  <c r="E108" i="12"/>
  <c r="E109" i="12"/>
  <c r="E110" i="12"/>
  <c r="E97" i="12"/>
  <c r="E86" i="12"/>
  <c r="E87" i="12"/>
  <c r="E88" i="12"/>
  <c r="E89" i="12"/>
  <c r="E90" i="12"/>
  <c r="E91" i="12"/>
  <c r="E92" i="12"/>
  <c r="E93" i="12"/>
  <c r="E94" i="12"/>
  <c r="E95" i="12"/>
  <c r="E85" i="12"/>
  <c r="M85" i="12" s="1"/>
  <c r="E84" i="12"/>
  <c r="M84" i="12" s="1"/>
  <c r="E77" i="12"/>
  <c r="E78" i="12"/>
  <c r="E79" i="12"/>
  <c r="E80" i="12"/>
  <c r="E81" i="12"/>
  <c r="E82" i="12"/>
  <c r="E83" i="12"/>
  <c r="E76" i="12"/>
  <c r="E74" i="12"/>
  <c r="E75" i="12"/>
  <c r="E72" i="12"/>
  <c r="E68" i="12"/>
  <c r="E65" i="12"/>
  <c r="E64" i="12"/>
  <c r="E62" i="12"/>
  <c r="M62" i="12" s="1"/>
  <c r="E71" i="12"/>
  <c r="M71" i="12" s="1"/>
  <c r="E70" i="12"/>
  <c r="E69" i="12"/>
  <c r="E67" i="12"/>
  <c r="E66" i="12"/>
  <c r="E63" i="12"/>
  <c r="E56" i="12"/>
  <c r="E57" i="12"/>
  <c r="E58" i="12"/>
  <c r="E59" i="12"/>
  <c r="E60" i="12"/>
  <c r="E61" i="12"/>
  <c r="E55" i="12"/>
  <c r="E53" i="12"/>
  <c r="E45" i="12"/>
  <c r="E46" i="12"/>
  <c r="M46" i="12" s="1"/>
  <c r="E47" i="12"/>
  <c r="M47" i="12" s="1"/>
  <c r="E48" i="12"/>
  <c r="M48" i="12" s="1"/>
  <c r="E49" i="12"/>
  <c r="E50" i="12"/>
  <c r="E51" i="12"/>
  <c r="E44" i="12"/>
  <c r="E52" i="12"/>
  <c r="E34" i="12"/>
  <c r="E35" i="12"/>
  <c r="E36" i="12"/>
  <c r="E37" i="12"/>
  <c r="E38" i="12"/>
  <c r="E39" i="12"/>
  <c r="E40" i="12"/>
  <c r="E41" i="12"/>
  <c r="E42" i="12"/>
  <c r="E43" i="12"/>
  <c r="E33" i="12"/>
  <c r="E32" i="12"/>
  <c r="E13" i="12"/>
  <c r="E14" i="12"/>
  <c r="E15" i="12"/>
  <c r="E16" i="12"/>
  <c r="E17" i="12"/>
  <c r="E18" i="12"/>
  <c r="E19" i="12"/>
  <c r="E20" i="12"/>
  <c r="E21" i="12"/>
  <c r="E22" i="12"/>
  <c r="E23" i="12"/>
  <c r="E24" i="12"/>
  <c r="E25" i="12"/>
  <c r="M25" i="12" s="1"/>
  <c r="E26" i="12"/>
  <c r="E27" i="12"/>
  <c r="E28" i="12"/>
  <c r="E29" i="12"/>
  <c r="E30" i="12"/>
  <c r="E31" i="12"/>
  <c r="E12" i="12"/>
  <c r="H190" i="12"/>
  <c r="I190" i="12" s="1"/>
  <c r="H189" i="12"/>
  <c r="I189" i="12" s="1"/>
  <c r="H188" i="12"/>
  <c r="I188" i="12" s="1"/>
  <c r="H187" i="12"/>
  <c r="I187" i="12" s="1"/>
  <c r="H186" i="12"/>
  <c r="I186" i="12" s="1"/>
  <c r="H185" i="12"/>
  <c r="I185" i="12" s="1"/>
  <c r="H184" i="12"/>
  <c r="I184" i="12" s="1"/>
  <c r="H183" i="12"/>
  <c r="I183" i="12" s="1"/>
  <c r="H182" i="12"/>
  <c r="I182" i="12" s="1"/>
  <c r="H181" i="12"/>
  <c r="I181" i="12" s="1"/>
  <c r="M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M171" i="12" s="1"/>
  <c r="G170" i="12"/>
  <c r="F170" i="12"/>
  <c r="D170" i="12"/>
  <c r="H169" i="12"/>
  <c r="I169" i="12" s="1"/>
  <c r="H168" i="12"/>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M157" i="12" s="1"/>
  <c r="H156" i="12"/>
  <c r="I156" i="12" s="1"/>
  <c r="H155" i="12"/>
  <c r="I155" i="12" s="1"/>
  <c r="H154" i="12"/>
  <c r="I154" i="12" s="1"/>
  <c r="M154" i="12" s="1"/>
  <c r="H153" i="12"/>
  <c r="I153" i="12" s="1"/>
  <c r="H152" i="12"/>
  <c r="I152" i="12" s="1"/>
  <c r="H151" i="12"/>
  <c r="I151" i="12" s="1"/>
  <c r="H150" i="12"/>
  <c r="I150" i="12" s="1"/>
  <c r="H149" i="12"/>
  <c r="I149" i="12" s="1"/>
  <c r="H148" i="12"/>
  <c r="I148" i="12" s="1"/>
  <c r="H147" i="12"/>
  <c r="I147" i="12" s="1"/>
  <c r="H146" i="12"/>
  <c r="I146" i="12" s="1"/>
  <c r="H145" i="12"/>
  <c r="I145" i="12" s="1"/>
  <c r="H144" i="12"/>
  <c r="I144" i="12" s="1"/>
  <c r="H143" i="12"/>
  <c r="I143" i="12" s="1"/>
  <c r="G142" i="12"/>
  <c r="F142" i="12"/>
  <c r="D142" i="12"/>
  <c r="H141" i="12"/>
  <c r="I141" i="12" s="1"/>
  <c r="H140" i="12"/>
  <c r="I140" i="12" s="1"/>
  <c r="H139" i="12"/>
  <c r="I139" i="12" s="1"/>
  <c r="H138" i="12"/>
  <c r="I138" i="12" s="1"/>
  <c r="H137" i="12"/>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G126" i="12"/>
  <c r="F126" i="12"/>
  <c r="D126" i="12"/>
  <c r="H125" i="12"/>
  <c r="I125" i="12" s="1"/>
  <c r="H124" i="12"/>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G111" i="12"/>
  <c r="F111" i="12"/>
  <c r="H111" i="12" s="1"/>
  <c r="D111" i="12"/>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G96" i="12"/>
  <c r="F96" i="12"/>
  <c r="H96" i="12" s="1"/>
  <c r="D96" i="12"/>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G73" i="12"/>
  <c r="F73" i="12"/>
  <c r="H73" i="12" s="1"/>
  <c r="D73" i="12"/>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H56" i="12"/>
  <c r="I56" i="12" s="1"/>
  <c r="H55" i="12"/>
  <c r="I55" i="12" s="1"/>
  <c r="G54" i="12"/>
  <c r="F54" i="12"/>
  <c r="D54" i="12"/>
  <c r="H53" i="12"/>
  <c r="I53" i="12" s="1"/>
  <c r="H52" i="12"/>
  <c r="I52" i="12" s="1"/>
  <c r="H51" i="12"/>
  <c r="I51" i="12" s="1"/>
  <c r="H50" i="12"/>
  <c r="I50" i="12" s="1"/>
  <c r="H49" i="12"/>
  <c r="I49" i="12" s="1"/>
  <c r="H48" i="12"/>
  <c r="I48" i="12" s="1"/>
  <c r="H47" i="12"/>
  <c r="I47" i="12" s="1"/>
  <c r="H46" i="12"/>
  <c r="I46" i="12" s="1"/>
  <c r="H45" i="12"/>
  <c r="I45" i="12" s="1"/>
  <c r="H44" i="12"/>
  <c r="I44" i="12" s="1"/>
  <c r="H43" i="12"/>
  <c r="I43" i="12" s="1"/>
  <c r="H42" i="12"/>
  <c r="I42" i="12" s="1"/>
  <c r="H41" i="12"/>
  <c r="I41" i="12" s="1"/>
  <c r="H40" i="12"/>
  <c r="I40" i="12" s="1"/>
  <c r="H39" i="12"/>
  <c r="I39" i="12" s="1"/>
  <c r="M39" i="12" s="1"/>
  <c r="H38" i="12"/>
  <c r="I38" i="12" s="1"/>
  <c r="M38" i="12" s="1"/>
  <c r="H37" i="12"/>
  <c r="I37" i="12" s="1"/>
  <c r="M37" i="12" s="1"/>
  <c r="H36" i="12"/>
  <c r="I36" i="12" s="1"/>
  <c r="H35" i="12"/>
  <c r="I35" i="12" s="1"/>
  <c r="H34" i="12"/>
  <c r="I34" i="12" s="1"/>
  <c r="H33" i="12"/>
  <c r="I33" i="12" s="1"/>
  <c r="H32" i="12"/>
  <c r="I32" i="12" s="1"/>
  <c r="H31" i="12"/>
  <c r="I31" i="12" s="1"/>
  <c r="H30" i="12"/>
  <c r="I30" i="12" s="1"/>
  <c r="M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M14" i="12" s="1"/>
  <c r="H13" i="12"/>
  <c r="I13" i="12" s="1"/>
  <c r="H12" i="12"/>
  <c r="I12" i="12" s="1"/>
  <c r="M12" i="12" s="1"/>
  <c r="G11" i="12"/>
  <c r="F11" i="12"/>
  <c r="D11" i="12"/>
  <c r="D171" i="1"/>
  <c r="D143" i="1"/>
  <c r="D127" i="1"/>
  <c r="D112" i="1"/>
  <c r="D97" i="1"/>
  <c r="D74" i="1"/>
  <c r="D55" i="1"/>
  <c r="D44" i="1"/>
  <c r="D11" i="1"/>
  <c r="H45" i="1"/>
  <c r="H46" i="1"/>
  <c r="H47" i="1"/>
  <c r="H48" i="1"/>
  <c r="H49" i="1"/>
  <c r="H50" i="1"/>
  <c r="H51" i="1"/>
  <c r="H52" i="1"/>
  <c r="H53" i="1"/>
  <c r="H54" i="1"/>
  <c r="H56" i="1"/>
  <c r="H57" i="1"/>
  <c r="H58" i="1"/>
  <c r="H59" i="1"/>
  <c r="H60" i="1"/>
  <c r="H61" i="1"/>
  <c r="H62" i="1"/>
  <c r="H63" i="1"/>
  <c r="H64" i="1"/>
  <c r="H65" i="1"/>
  <c r="H66" i="1"/>
  <c r="H67" i="1"/>
  <c r="H68" i="1"/>
  <c r="H69" i="1"/>
  <c r="H70" i="1"/>
  <c r="H71" i="1"/>
  <c r="H72" i="1"/>
  <c r="H73" i="1"/>
  <c r="H75" i="1"/>
  <c r="H76" i="1"/>
  <c r="H77" i="1"/>
  <c r="H78" i="1"/>
  <c r="H79" i="1"/>
  <c r="H80" i="1"/>
  <c r="H81" i="1"/>
  <c r="H82" i="1"/>
  <c r="H83" i="1"/>
  <c r="H84" i="1"/>
  <c r="H85" i="1"/>
  <c r="H86" i="1"/>
  <c r="H87" i="1"/>
  <c r="H88" i="1"/>
  <c r="H89" i="1"/>
  <c r="H90" i="1"/>
  <c r="H91" i="1"/>
  <c r="H92" i="1"/>
  <c r="H93" i="1"/>
  <c r="H94" i="1"/>
  <c r="H95" i="1"/>
  <c r="H96" i="1"/>
  <c r="H98" i="1"/>
  <c r="H99" i="1"/>
  <c r="H100" i="1"/>
  <c r="H101" i="1"/>
  <c r="H102" i="1"/>
  <c r="H103" i="1"/>
  <c r="H104" i="1"/>
  <c r="H105" i="1"/>
  <c r="H106" i="1"/>
  <c r="H107" i="1"/>
  <c r="H108" i="1"/>
  <c r="H109" i="1"/>
  <c r="H110" i="1"/>
  <c r="H111" i="1"/>
  <c r="H113" i="1"/>
  <c r="H114" i="1"/>
  <c r="H115" i="1"/>
  <c r="H116" i="1"/>
  <c r="H117" i="1"/>
  <c r="H118" i="1"/>
  <c r="H119" i="1"/>
  <c r="H120" i="1"/>
  <c r="H121" i="1"/>
  <c r="H122" i="1"/>
  <c r="H123" i="1"/>
  <c r="H124" i="1"/>
  <c r="H125" i="1"/>
  <c r="H126" i="1"/>
  <c r="H128" i="1"/>
  <c r="H129" i="1"/>
  <c r="H130" i="1"/>
  <c r="H131" i="1"/>
  <c r="H132" i="1"/>
  <c r="H133" i="1"/>
  <c r="H134" i="1"/>
  <c r="H135" i="1"/>
  <c r="H136" i="1"/>
  <c r="H137" i="1"/>
  <c r="H138" i="1"/>
  <c r="H139" i="1"/>
  <c r="H140" i="1"/>
  <c r="H141" i="1"/>
  <c r="H142"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2" i="1"/>
  <c r="H173" i="1"/>
  <c r="H174" i="1"/>
  <c r="H175" i="1"/>
  <c r="H176" i="1"/>
  <c r="H177" i="1"/>
  <c r="H178" i="1"/>
  <c r="H179" i="1"/>
  <c r="H180" i="1"/>
  <c r="H181" i="1"/>
  <c r="H182" i="1"/>
  <c r="H183" i="1"/>
  <c r="H184" i="1"/>
  <c r="H185" i="1"/>
  <c r="H186" i="1"/>
  <c r="H187" i="1"/>
  <c r="H188" i="1"/>
  <c r="H189" i="1"/>
  <c r="H190" i="1"/>
  <c r="H19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G11" i="1"/>
  <c r="F11" i="1"/>
  <c r="G44" i="1"/>
  <c r="F44" i="1"/>
  <c r="H44" i="1" s="1"/>
  <c r="G55" i="1"/>
  <c r="F55" i="1"/>
  <c r="H55" i="1" s="1"/>
  <c r="G127" i="1"/>
  <c r="F127" i="1"/>
  <c r="H127" i="1" s="1"/>
  <c r="G97" i="1"/>
  <c r="F97" i="1"/>
  <c r="G171" i="1"/>
  <c r="F171" i="1"/>
  <c r="H171" i="1" s="1"/>
  <c r="G74" i="1"/>
  <c r="F74" i="1"/>
  <c r="G112" i="1"/>
  <c r="F112" i="1"/>
  <c r="H112" i="1" s="1"/>
  <c r="F143" i="1"/>
  <c r="G143" i="1"/>
  <c r="M36" i="12" l="1"/>
  <c r="M162" i="12"/>
  <c r="M116" i="12"/>
  <c r="M133" i="12"/>
  <c r="M32" i="12"/>
  <c r="M45" i="12"/>
  <c r="M75" i="12"/>
  <c r="M131" i="12"/>
  <c r="M21" i="12"/>
  <c r="M91" i="12"/>
  <c r="M80" i="12"/>
  <c r="M101" i="12"/>
  <c r="M43" i="12"/>
  <c r="M42" i="12"/>
  <c r="M61" i="12"/>
  <c r="M177" i="12"/>
  <c r="M144" i="12"/>
  <c r="M163" i="12"/>
  <c r="M175" i="12"/>
  <c r="M106" i="12"/>
  <c r="M187" i="12"/>
  <c r="M107" i="12"/>
  <c r="M105" i="12"/>
  <c r="M147" i="12"/>
  <c r="M190" i="12"/>
  <c r="H54" i="12"/>
  <c r="H126" i="12"/>
  <c r="I126" i="12" s="1"/>
  <c r="M155" i="12"/>
  <c r="M108" i="12"/>
  <c r="M40" i="12"/>
  <c r="M92" i="12"/>
  <c r="M72" i="12"/>
  <c r="M128" i="12"/>
  <c r="H142" i="12"/>
  <c r="M19" i="12"/>
  <c r="M74" i="12"/>
  <c r="M35" i="12"/>
  <c r="M76" i="12"/>
  <c r="M18" i="12"/>
  <c r="M64" i="12"/>
  <c r="M95" i="12"/>
  <c r="M110" i="12"/>
  <c r="M26" i="12"/>
  <c r="M65" i="12"/>
  <c r="M77" i="12"/>
  <c r="M113" i="12"/>
  <c r="M143" i="12"/>
  <c r="M99" i="12"/>
  <c r="M103" i="12"/>
  <c r="M17" i="12"/>
  <c r="M34" i="12"/>
  <c r="M50" i="12"/>
  <c r="M49" i="12"/>
  <c r="M79" i="12"/>
  <c r="M137" i="12"/>
  <c r="M121" i="12"/>
  <c r="M135" i="12"/>
  <c r="M67" i="12"/>
  <c r="M123" i="12"/>
  <c r="M164" i="12"/>
  <c r="M148" i="12"/>
  <c r="M69" i="12"/>
  <c r="M78" i="12"/>
  <c r="M122" i="12"/>
  <c r="M136" i="12"/>
  <c r="M109" i="12"/>
  <c r="M23" i="12"/>
  <c r="M24" i="12"/>
  <c r="M41" i="12"/>
  <c r="M53" i="12"/>
  <c r="M94" i="12"/>
  <c r="M182" i="12"/>
  <c r="H11" i="12"/>
  <c r="M27" i="12"/>
  <c r="M70" i="12"/>
  <c r="H170" i="12"/>
  <c r="M22" i="12"/>
  <c r="M55" i="12"/>
  <c r="M68" i="12"/>
  <c r="M93" i="12"/>
  <c r="M130" i="12"/>
  <c r="M186" i="12"/>
  <c r="M188" i="12"/>
  <c r="M28" i="12"/>
  <c r="M127" i="12"/>
  <c r="M102" i="12"/>
  <c r="M115" i="12"/>
  <c r="M129" i="12"/>
  <c r="M156" i="12"/>
  <c r="M185" i="12"/>
  <c r="M13" i="12"/>
  <c r="M29" i="12"/>
  <c r="M100" i="12"/>
  <c r="M20" i="12"/>
  <c r="M114" i="12"/>
  <c r="M184" i="12"/>
  <c r="M158" i="12"/>
  <c r="M183" i="12"/>
  <c r="M159" i="12"/>
  <c r="M58" i="12"/>
  <c r="M89" i="12"/>
  <c r="M169" i="12"/>
  <c r="M153" i="12"/>
  <c r="M173" i="12"/>
  <c r="M59" i="12"/>
  <c r="M57" i="12"/>
  <c r="M83" i="12"/>
  <c r="M88" i="12"/>
  <c r="M98" i="12"/>
  <c r="M141" i="12"/>
  <c r="M168" i="12"/>
  <c r="M152" i="12"/>
  <c r="M33" i="12"/>
  <c r="M60" i="12"/>
  <c r="M90" i="12"/>
  <c r="M132" i="12"/>
  <c r="M16" i="12"/>
  <c r="M52" i="12"/>
  <c r="M56" i="12"/>
  <c r="M82" i="12"/>
  <c r="M87" i="12"/>
  <c r="M112" i="12"/>
  <c r="M140" i="12"/>
  <c r="M167" i="12"/>
  <c r="M151" i="12"/>
  <c r="M180" i="12"/>
  <c r="M119" i="12"/>
  <c r="M31" i="12"/>
  <c r="M15" i="12"/>
  <c r="M44" i="12"/>
  <c r="M63" i="12"/>
  <c r="M81" i="12"/>
  <c r="M86" i="12"/>
  <c r="M125" i="12"/>
  <c r="M139" i="12"/>
  <c r="M166" i="12"/>
  <c r="M150" i="12"/>
  <c r="M179" i="12"/>
  <c r="M51" i="12"/>
  <c r="M66" i="12"/>
  <c r="M97" i="12"/>
  <c r="M124" i="12"/>
  <c r="M138" i="12"/>
  <c r="M165" i="12"/>
  <c r="M149" i="12"/>
  <c r="M178" i="12"/>
  <c r="H97" i="1"/>
  <c r="H74" i="1"/>
  <c r="H11" i="1"/>
  <c r="H143" i="1"/>
</calcChain>
</file>

<file path=xl/comments1.xml><?xml version="1.0" encoding="utf-8"?>
<comments xmlns="http://schemas.openxmlformats.org/spreadsheetml/2006/main">
  <authors>
    <author>Nguyen</author>
    <author>Dell</author>
    <author>BNV-01</author>
  </authors>
  <commentList>
    <comment ref="B45" authorId="0">
      <text>
        <r>
          <rPr>
            <b/>
            <sz val="9"/>
            <color indexed="81"/>
            <rFont val="Tahoma"/>
            <family val="2"/>
          </rPr>
          <t>Nguyen:</t>
        </r>
        <r>
          <rPr>
            <sz val="9"/>
            <color indexed="81"/>
            <rFont val="Tahoma"/>
            <family val="2"/>
          </rPr>
          <t xml:space="preserve">
NQ 813/NQ-UBTVQH14 ngày 21/11/2019</t>
        </r>
      </text>
    </comment>
    <comment ref="B46" authorId="0">
      <text>
        <r>
          <rPr>
            <b/>
            <sz val="9"/>
            <color indexed="81"/>
            <rFont val="Tahoma"/>
            <family val="2"/>
          </rPr>
          <t>Nguyen:</t>
        </r>
        <r>
          <rPr>
            <sz val="9"/>
            <color indexed="81"/>
            <rFont val="Tahoma"/>
            <family val="2"/>
          </rPr>
          <t xml:space="preserve">
NQ 813/NQ-UBTVQH14 ngày 21/11/2019</t>
        </r>
      </text>
    </comment>
    <comment ref="B49" authorId="1">
      <text>
        <r>
          <rPr>
            <b/>
            <sz val="9"/>
            <color indexed="81"/>
            <rFont val="Tahoma"/>
            <family val="2"/>
          </rPr>
          <t>Dell:</t>
        </r>
        <r>
          <rPr>
            <sz val="9"/>
            <color indexed="81"/>
            <rFont val="Tahoma"/>
            <family val="2"/>
          </rPr>
          <t xml:space="preserve">
NQ số 1191/NQ-UBTVQH15 ngày 28/9/2024</t>
        </r>
      </text>
    </comment>
    <comment ref="B51" authorId="1">
      <text>
        <r>
          <rPr>
            <b/>
            <sz val="9"/>
            <color indexed="81"/>
            <rFont val="Tahoma"/>
            <family val="2"/>
          </rPr>
          <t>Dell:</t>
        </r>
        <r>
          <rPr>
            <sz val="9"/>
            <color indexed="81"/>
            <rFont val="Tahoma"/>
            <family val="2"/>
          </rPr>
          <t xml:space="preserve">
NQ số 1191/NQ-UBTVQH15 ngày 28/9/2024</t>
        </r>
      </text>
    </comment>
    <comment ref="B56" authorId="0">
      <text>
        <r>
          <rPr>
            <b/>
            <sz val="9"/>
            <color indexed="81"/>
            <rFont val="Tahoma"/>
            <family val="2"/>
          </rPr>
          <t>Nguyen:</t>
        </r>
        <r>
          <rPr>
            <sz val="9"/>
            <color indexed="81"/>
            <rFont val="Tahoma"/>
            <family val="2"/>
          </rPr>
          <t xml:space="preserve">
NQ 813/NQ-UBTVQH14 ngày 21/11/2019</t>
        </r>
      </text>
    </comment>
    <comment ref="B57" authorId="0">
      <text>
        <r>
          <rPr>
            <b/>
            <sz val="9"/>
            <color indexed="81"/>
            <rFont val="Tahoma"/>
            <family val="2"/>
          </rPr>
          <t>Nguyen:</t>
        </r>
        <r>
          <rPr>
            <sz val="9"/>
            <color indexed="81"/>
            <rFont val="Tahoma"/>
            <family val="2"/>
          </rPr>
          <t xml:space="preserve">
NQ 813/NQ-UBTVQH14 ngày 21/11/2019</t>
        </r>
      </text>
    </comment>
    <comment ref="B69" authorId="1">
      <text>
        <r>
          <rPr>
            <b/>
            <sz val="9"/>
            <color indexed="81"/>
            <rFont val="Tahoma"/>
            <family val="2"/>
          </rPr>
          <t>Dell:</t>
        </r>
        <r>
          <rPr>
            <sz val="9"/>
            <color indexed="81"/>
            <rFont val="Tahoma"/>
            <family val="2"/>
          </rPr>
          <t xml:space="preserve">
NQ số 1191/NQ-UBTVQH15 ngày 28/9/2024</t>
        </r>
      </text>
    </comment>
    <comment ref="B75" authorId="0">
      <text>
        <r>
          <rPr>
            <b/>
            <sz val="9"/>
            <color indexed="81"/>
            <rFont val="Tahoma"/>
            <family val="2"/>
          </rPr>
          <t>Nguyen:</t>
        </r>
        <r>
          <rPr>
            <sz val="9"/>
            <color indexed="81"/>
            <rFont val="Tahoma"/>
            <family val="2"/>
          </rPr>
          <t xml:space="preserve">
NQ 813/NQ-UBTVQH14 ngày 21/11/2019</t>
        </r>
      </text>
    </comment>
    <comment ref="B76" authorId="2">
      <text>
        <r>
          <rPr>
            <b/>
            <sz val="9"/>
            <color indexed="81"/>
            <rFont val="Tahoma"/>
            <family val="2"/>
          </rPr>
          <t>BNV-01:</t>
        </r>
        <r>
          <rPr>
            <sz val="9"/>
            <color indexed="81"/>
            <rFont val="Tahoma"/>
            <family val="2"/>
          </rPr>
          <t xml:space="preserve">
NQ 510/NQ-UBTVQH15 ngày 12/5/2022</t>
        </r>
      </text>
    </comment>
    <comment ref="B81" authorId="1">
      <text>
        <r>
          <rPr>
            <b/>
            <sz val="9"/>
            <color indexed="81"/>
            <rFont val="Tahoma"/>
            <family val="2"/>
          </rPr>
          <t>Dell:</t>
        </r>
        <r>
          <rPr>
            <sz val="9"/>
            <color indexed="81"/>
            <rFont val="Tahoma"/>
            <family val="2"/>
          </rPr>
          <t xml:space="preserve">
NQ số 1191/NQ-UBTVQH15 ngày 28/9/2024</t>
        </r>
      </text>
    </comment>
    <comment ref="B90" authorId="1">
      <text>
        <r>
          <rPr>
            <b/>
            <sz val="9"/>
            <color indexed="81"/>
            <rFont val="Tahoma"/>
            <family val="2"/>
          </rPr>
          <t>Dell:</t>
        </r>
        <r>
          <rPr>
            <sz val="9"/>
            <color indexed="81"/>
            <rFont val="Tahoma"/>
            <family val="2"/>
          </rPr>
          <t xml:space="preserve">
NQ số 1191/NQ-UBTVQH15 ngày 28/9/2024</t>
        </r>
      </text>
    </comment>
    <comment ref="B91" authorId="1">
      <text>
        <r>
          <rPr>
            <b/>
            <sz val="9"/>
            <color indexed="81"/>
            <rFont val="Tahoma"/>
            <family val="2"/>
          </rPr>
          <t>Dell:</t>
        </r>
        <r>
          <rPr>
            <sz val="9"/>
            <color indexed="81"/>
            <rFont val="Tahoma"/>
            <family val="2"/>
          </rPr>
          <t xml:space="preserve">
NQ số 1191/NQ-UBTVQH15 ngày 28/9/2024</t>
        </r>
      </text>
    </comment>
    <comment ref="B92" authorId="1">
      <text>
        <r>
          <rPr>
            <b/>
            <sz val="9"/>
            <color indexed="81"/>
            <rFont val="Tahoma"/>
            <family val="2"/>
          </rPr>
          <t>Dell:</t>
        </r>
        <r>
          <rPr>
            <sz val="9"/>
            <color indexed="81"/>
            <rFont val="Tahoma"/>
            <family val="2"/>
          </rPr>
          <t xml:space="preserve">
NQ số 1191/NQ-UBTVQH15 ngày 28/9/2024</t>
        </r>
      </text>
    </comment>
    <comment ref="B94" authorId="0">
      <text>
        <r>
          <rPr>
            <b/>
            <sz val="9"/>
            <color indexed="81"/>
            <rFont val="Tahoma"/>
            <family val="2"/>
          </rPr>
          <t>Nguyen:</t>
        </r>
        <r>
          <rPr>
            <sz val="9"/>
            <color indexed="81"/>
            <rFont val="Tahoma"/>
            <family val="2"/>
          </rPr>
          <t xml:space="preserve">
NQ 813.NQ-UBTVQH14 ngày 21/11/2019NQ số 938/NQ-UBTVQH15 ngày 13/12/2023</t>
        </r>
      </text>
    </comment>
    <comment ref="B95" authorId="0">
      <text>
        <r>
          <rPr>
            <b/>
            <sz val="9"/>
            <color indexed="81"/>
            <rFont val="Tahoma"/>
            <family val="2"/>
          </rPr>
          <t>Nguyen:</t>
        </r>
        <r>
          <rPr>
            <sz val="9"/>
            <color indexed="81"/>
            <rFont val="Tahoma"/>
            <family val="2"/>
          </rPr>
          <t xml:space="preserve">
NQ 813.NQ-UBTVQH14 ngày 21/11/2019</t>
        </r>
      </text>
    </comment>
    <comment ref="B98" authorId="0">
      <text>
        <r>
          <rPr>
            <b/>
            <sz val="9"/>
            <color indexed="81"/>
            <rFont val="Tahoma"/>
            <family val="2"/>
          </rPr>
          <t>Nguyen:</t>
        </r>
        <r>
          <rPr>
            <sz val="9"/>
            <color indexed="81"/>
            <rFont val="Tahoma"/>
            <family val="2"/>
          </rPr>
          <t xml:space="preserve">
NQ 813/NQ-UBTVQH14 ngày 21/11/2019</t>
        </r>
      </text>
    </comment>
    <comment ref="B109" authorId="1">
      <text>
        <r>
          <rPr>
            <b/>
            <sz val="9"/>
            <color indexed="81"/>
            <rFont val="Tahoma"/>
            <family val="2"/>
          </rPr>
          <t>Dell:</t>
        </r>
        <r>
          <rPr>
            <sz val="9"/>
            <color indexed="81"/>
            <rFont val="Tahoma"/>
            <family val="2"/>
          </rPr>
          <t xml:space="preserve">
NQ số 1191/NQ-UBTVQH15 ngày 28/9/2024</t>
        </r>
      </text>
    </comment>
    <comment ref="B110" authorId="1">
      <text>
        <r>
          <rPr>
            <b/>
            <sz val="9"/>
            <color indexed="81"/>
            <rFont val="Tahoma"/>
            <family val="2"/>
          </rPr>
          <t>Dell:</t>
        </r>
        <r>
          <rPr>
            <sz val="9"/>
            <color indexed="81"/>
            <rFont val="Tahoma"/>
            <family val="2"/>
          </rPr>
          <t xml:space="preserve">
NQ số 1191/NQ-UBTVQH15 ngày 28/9/2024</t>
        </r>
      </text>
    </comment>
    <comment ref="B111" authorId="1">
      <text>
        <r>
          <rPr>
            <b/>
            <sz val="9"/>
            <color indexed="81"/>
            <rFont val="Tahoma"/>
            <family val="2"/>
          </rPr>
          <t>Dell:</t>
        </r>
        <r>
          <rPr>
            <sz val="9"/>
            <color indexed="81"/>
            <rFont val="Tahoma"/>
            <family val="2"/>
          </rPr>
          <t xml:space="preserve">
NQ số 1191/NQ-UBTVQH15 ngày 28/9/2024</t>
        </r>
      </text>
    </comment>
    <comment ref="B114" authorId="1">
      <text>
        <r>
          <rPr>
            <b/>
            <sz val="9"/>
            <color indexed="81"/>
            <rFont val="Tahoma"/>
            <family val="2"/>
          </rPr>
          <t>Dell:</t>
        </r>
        <r>
          <rPr>
            <sz val="9"/>
            <color indexed="81"/>
            <rFont val="Tahoma"/>
            <family val="2"/>
          </rPr>
          <t xml:space="preserve">
NQ số 1191/NQ-UBTVQH15 ngày 28/9/2024</t>
        </r>
      </text>
    </comment>
  </commentList>
</comments>
</file>

<file path=xl/comments2.xml><?xml version="1.0" encoding="utf-8"?>
<comments xmlns="http://schemas.openxmlformats.org/spreadsheetml/2006/main">
  <authors>
    <author>Nguyen</author>
    <author>Dell</author>
    <author>BNV-01</author>
  </authors>
  <commentList>
    <comment ref="B44" authorId="0">
      <text>
        <r>
          <rPr>
            <b/>
            <sz val="9"/>
            <color indexed="81"/>
            <rFont val="Tahoma"/>
            <family val="2"/>
          </rPr>
          <t>Nguyen:</t>
        </r>
        <r>
          <rPr>
            <sz val="9"/>
            <color indexed="81"/>
            <rFont val="Tahoma"/>
            <family val="2"/>
          </rPr>
          <t xml:space="preserve">
NQ 813/NQ-UBTVQH14 ngày 21/11/2019</t>
        </r>
      </text>
    </comment>
    <comment ref="B45" authorId="0">
      <text>
        <r>
          <rPr>
            <b/>
            <sz val="9"/>
            <color indexed="81"/>
            <rFont val="Tahoma"/>
            <family val="2"/>
          </rPr>
          <t>Nguyen:</t>
        </r>
        <r>
          <rPr>
            <sz val="9"/>
            <color indexed="81"/>
            <rFont val="Tahoma"/>
            <family val="2"/>
          </rPr>
          <t xml:space="preserve">
NQ 813/NQ-UBTVQH14 ngày 21/11/2019</t>
        </r>
      </text>
    </comment>
    <comment ref="B48" authorId="1">
      <text>
        <r>
          <rPr>
            <b/>
            <sz val="9"/>
            <color indexed="81"/>
            <rFont val="Tahoma"/>
            <family val="2"/>
          </rPr>
          <t>Dell:</t>
        </r>
        <r>
          <rPr>
            <sz val="9"/>
            <color indexed="81"/>
            <rFont val="Tahoma"/>
            <family val="2"/>
          </rPr>
          <t xml:space="preserve">
NQ số 1191/NQ-UBTVQH15 ngày 28/9/2024</t>
        </r>
      </text>
    </comment>
    <comment ref="B50" authorId="1">
      <text>
        <r>
          <rPr>
            <b/>
            <sz val="9"/>
            <color indexed="81"/>
            <rFont val="Tahoma"/>
            <family val="2"/>
          </rPr>
          <t>Dell:</t>
        </r>
        <r>
          <rPr>
            <sz val="9"/>
            <color indexed="81"/>
            <rFont val="Tahoma"/>
            <family val="2"/>
          </rPr>
          <t xml:space="preserve">
NQ số 1191/NQ-UBTVQH15 ngày 28/9/2024</t>
        </r>
      </text>
    </comment>
    <comment ref="B55" authorId="0">
      <text>
        <r>
          <rPr>
            <b/>
            <sz val="9"/>
            <color indexed="81"/>
            <rFont val="Tahoma"/>
            <family val="2"/>
          </rPr>
          <t>Nguyen:</t>
        </r>
        <r>
          <rPr>
            <sz val="9"/>
            <color indexed="81"/>
            <rFont val="Tahoma"/>
            <family val="2"/>
          </rPr>
          <t xml:space="preserve">
NQ 813/NQ-UBTVQH14 ngày 21/11/2019</t>
        </r>
      </text>
    </comment>
    <comment ref="B56" authorId="0">
      <text>
        <r>
          <rPr>
            <b/>
            <sz val="9"/>
            <color indexed="81"/>
            <rFont val="Tahoma"/>
            <family val="2"/>
          </rPr>
          <t>Nguyen:</t>
        </r>
        <r>
          <rPr>
            <sz val="9"/>
            <color indexed="81"/>
            <rFont val="Tahoma"/>
            <family val="2"/>
          </rPr>
          <t xml:space="preserve">
NQ 813/NQ-UBTVQH14 ngày 21/11/2019</t>
        </r>
      </text>
    </comment>
    <comment ref="B68" authorId="1">
      <text>
        <r>
          <rPr>
            <b/>
            <sz val="9"/>
            <color indexed="81"/>
            <rFont val="Tahoma"/>
            <family val="2"/>
          </rPr>
          <t>Dell:</t>
        </r>
        <r>
          <rPr>
            <sz val="9"/>
            <color indexed="81"/>
            <rFont val="Tahoma"/>
            <family val="2"/>
          </rPr>
          <t xml:space="preserve">
NQ số 1191/NQ-UBTVQH15 ngày 28/9/2024</t>
        </r>
      </text>
    </comment>
    <comment ref="B74" authorId="0">
      <text>
        <r>
          <rPr>
            <b/>
            <sz val="9"/>
            <color indexed="81"/>
            <rFont val="Tahoma"/>
            <family val="2"/>
          </rPr>
          <t>Nguyen:</t>
        </r>
        <r>
          <rPr>
            <sz val="9"/>
            <color indexed="81"/>
            <rFont val="Tahoma"/>
            <family val="2"/>
          </rPr>
          <t xml:space="preserve">
NQ 813/NQ-UBTVQH14 ngày 21/11/2019</t>
        </r>
      </text>
    </comment>
    <comment ref="B75" authorId="2">
      <text>
        <r>
          <rPr>
            <b/>
            <sz val="9"/>
            <color indexed="81"/>
            <rFont val="Tahoma"/>
            <family val="2"/>
          </rPr>
          <t>BNV-01:</t>
        </r>
        <r>
          <rPr>
            <sz val="9"/>
            <color indexed="81"/>
            <rFont val="Tahoma"/>
            <family val="2"/>
          </rPr>
          <t xml:space="preserve">
NQ 510/NQ-UBTVQH15 ngày 12/5/2022</t>
        </r>
      </text>
    </comment>
    <comment ref="B80" authorId="1">
      <text>
        <r>
          <rPr>
            <b/>
            <sz val="9"/>
            <color indexed="81"/>
            <rFont val="Tahoma"/>
            <family val="2"/>
          </rPr>
          <t>Dell:</t>
        </r>
        <r>
          <rPr>
            <sz val="9"/>
            <color indexed="81"/>
            <rFont val="Tahoma"/>
            <family val="2"/>
          </rPr>
          <t xml:space="preserve">
NQ số 1191/NQ-UBTVQH15 ngày 28/9/2024</t>
        </r>
      </text>
    </comment>
    <comment ref="B89" authorId="1">
      <text>
        <r>
          <rPr>
            <b/>
            <sz val="9"/>
            <color indexed="81"/>
            <rFont val="Tahoma"/>
            <family val="2"/>
          </rPr>
          <t>Dell:</t>
        </r>
        <r>
          <rPr>
            <sz val="9"/>
            <color indexed="81"/>
            <rFont val="Tahoma"/>
            <family val="2"/>
          </rPr>
          <t xml:space="preserve">
NQ số 1191/NQ-UBTVQH15 ngày 28/9/2024</t>
        </r>
      </text>
    </comment>
    <comment ref="B90" authorId="1">
      <text>
        <r>
          <rPr>
            <b/>
            <sz val="9"/>
            <color indexed="81"/>
            <rFont val="Tahoma"/>
            <family val="2"/>
          </rPr>
          <t>Dell:</t>
        </r>
        <r>
          <rPr>
            <sz val="9"/>
            <color indexed="81"/>
            <rFont val="Tahoma"/>
            <family val="2"/>
          </rPr>
          <t xml:space="preserve">
NQ số 1191/NQ-UBTVQH15 ngày 28/9/2024</t>
        </r>
      </text>
    </comment>
    <comment ref="B91" authorId="1">
      <text>
        <r>
          <rPr>
            <b/>
            <sz val="9"/>
            <color indexed="81"/>
            <rFont val="Tahoma"/>
            <family val="2"/>
          </rPr>
          <t>Dell:</t>
        </r>
        <r>
          <rPr>
            <sz val="9"/>
            <color indexed="81"/>
            <rFont val="Tahoma"/>
            <family val="2"/>
          </rPr>
          <t xml:space="preserve">
NQ số 1191/NQ-UBTVQH15 ngày 28/9/2024</t>
        </r>
      </text>
    </comment>
    <comment ref="B93" authorId="0">
      <text>
        <r>
          <rPr>
            <b/>
            <sz val="9"/>
            <color indexed="81"/>
            <rFont val="Tahoma"/>
            <family val="2"/>
          </rPr>
          <t>Nguyen:</t>
        </r>
        <r>
          <rPr>
            <sz val="9"/>
            <color indexed="81"/>
            <rFont val="Tahoma"/>
            <family val="2"/>
          </rPr>
          <t xml:space="preserve">
NQ 813.NQ-UBTVQH14 ngày 21/11/2019NQ số 938/NQ-UBTVQH15 ngày 13/12/2023</t>
        </r>
      </text>
    </comment>
    <comment ref="B94" authorId="0">
      <text>
        <r>
          <rPr>
            <b/>
            <sz val="9"/>
            <color indexed="81"/>
            <rFont val="Tahoma"/>
            <family val="2"/>
          </rPr>
          <t>Nguyen:</t>
        </r>
        <r>
          <rPr>
            <sz val="9"/>
            <color indexed="81"/>
            <rFont val="Tahoma"/>
            <family val="2"/>
          </rPr>
          <t xml:space="preserve">
NQ 813.NQ-UBTVQH14 ngày 21/11/2019</t>
        </r>
      </text>
    </comment>
    <comment ref="B97" authorId="0">
      <text>
        <r>
          <rPr>
            <b/>
            <sz val="9"/>
            <color indexed="81"/>
            <rFont val="Tahoma"/>
            <family val="2"/>
          </rPr>
          <t>Nguyen:</t>
        </r>
        <r>
          <rPr>
            <sz val="9"/>
            <color indexed="81"/>
            <rFont val="Tahoma"/>
            <family val="2"/>
          </rPr>
          <t xml:space="preserve">
NQ 813/NQ-UBTVQH14 ngày 21/11/2019</t>
        </r>
      </text>
    </comment>
    <comment ref="B108" authorId="1">
      <text>
        <r>
          <rPr>
            <b/>
            <sz val="9"/>
            <color indexed="81"/>
            <rFont val="Tahoma"/>
            <family val="2"/>
          </rPr>
          <t>Dell:</t>
        </r>
        <r>
          <rPr>
            <sz val="9"/>
            <color indexed="81"/>
            <rFont val="Tahoma"/>
            <family val="2"/>
          </rPr>
          <t xml:space="preserve">
NQ số 1191/NQ-UBTVQH15 ngày 28/9/2024</t>
        </r>
      </text>
    </comment>
    <comment ref="B109" authorId="1">
      <text>
        <r>
          <rPr>
            <b/>
            <sz val="9"/>
            <color indexed="81"/>
            <rFont val="Tahoma"/>
            <family val="2"/>
          </rPr>
          <t>Dell:</t>
        </r>
        <r>
          <rPr>
            <sz val="9"/>
            <color indexed="81"/>
            <rFont val="Tahoma"/>
            <family val="2"/>
          </rPr>
          <t xml:space="preserve">
NQ số 1191/NQ-UBTVQH15 ngày 28/9/2024</t>
        </r>
      </text>
    </comment>
    <comment ref="B110" authorId="1">
      <text>
        <r>
          <rPr>
            <b/>
            <sz val="9"/>
            <color indexed="81"/>
            <rFont val="Tahoma"/>
            <family val="2"/>
          </rPr>
          <t>Dell:</t>
        </r>
        <r>
          <rPr>
            <sz val="9"/>
            <color indexed="81"/>
            <rFont val="Tahoma"/>
            <family val="2"/>
          </rPr>
          <t xml:space="preserve">
NQ số 1191/NQ-UBTVQH15 ngày 28/9/2024</t>
        </r>
      </text>
    </comment>
    <comment ref="B113" authorId="1">
      <text>
        <r>
          <rPr>
            <b/>
            <sz val="9"/>
            <color indexed="81"/>
            <rFont val="Tahoma"/>
            <family val="2"/>
          </rPr>
          <t>Dell:</t>
        </r>
        <r>
          <rPr>
            <sz val="9"/>
            <color indexed="81"/>
            <rFont val="Tahoma"/>
            <family val="2"/>
          </rPr>
          <t xml:space="preserve">
NQ số 1191/NQ-UBTVQH15 ngày 28/9/2024</t>
        </r>
      </text>
    </comment>
  </commentList>
</comments>
</file>

<file path=xl/sharedStrings.xml><?xml version="1.0" encoding="utf-8"?>
<sst xmlns="http://schemas.openxmlformats.org/spreadsheetml/2006/main" count="1168" uniqueCount="412">
  <si>
    <t>Khu vực miền núi, vùng cao</t>
  </si>
  <si>
    <t>Khu vực hải đảo</t>
  </si>
  <si>
    <t>Yếu tố đặc thù khác (nếu có)</t>
  </si>
  <si>
    <t>Quy mô dân số</t>
  </si>
  <si>
    <t>Tỷ lệ (%)</t>
  </si>
  <si>
    <t xml:space="preserve">Tỷ lệ (%) </t>
  </si>
  <si>
    <t>I</t>
  </si>
  <si>
    <t>II</t>
  </si>
  <si>
    <t>III</t>
  </si>
  <si>
    <t>Tên ĐVHC 
cấp huyện</t>
  </si>
  <si>
    <t>Stt</t>
  </si>
  <si>
    <t>Diện tích 
tự nhiên</t>
  </si>
  <si>
    <t>THỐNG KÊ HIỆN TRẠNG CÁC ĐVHC CẤP XÃ</t>
  </si>
  <si>
    <t>Quy mô dân số
(người)</t>
  </si>
  <si>
    <r>
      <t>Diện tích
(km</t>
    </r>
    <r>
      <rPr>
        <b/>
        <vertAlign val="superscript"/>
        <sz val="13"/>
        <color theme="1"/>
        <rFont val="Times New Roman"/>
        <family val="1"/>
      </rPr>
      <t>2</t>
    </r>
    <r>
      <rPr>
        <b/>
        <sz val="13"/>
        <color theme="1"/>
        <rFont val="Times New Roman"/>
        <family val="1"/>
      </rPr>
      <t>)</t>
    </r>
  </si>
  <si>
    <r>
      <t xml:space="preserve">Ghi chú: 
</t>
    </r>
    <r>
      <rPr>
        <sz val="13"/>
        <color theme="1"/>
        <rFont val="Times New Roman"/>
        <family val="1"/>
      </rPr>
      <t>- Số liệu tính đến 31/12/2022;
- Diện tích tự nhiên theo kết quả thống kê diện tích đất đai năm 2022 của tỉnh Bạc Liêu;
- Quy mô dân số bao gồm dân số thường trú và dân số tạm trú quy đổi do Công an tỉnh Bạc Liêu cung cấp.</t>
    </r>
  </si>
  <si>
    <t>(Kèm theo Đề án sắp xếp ĐVHC cấp xã)</t>
  </si>
  <si>
    <t>TỈNH (THÀNH PHỐ):….</t>
  </si>
  <si>
    <t>Phụ lục 2.1</t>
  </si>
  <si>
    <t xml:space="preserve">Thành phố Thái Nguyên </t>
  </si>
  <si>
    <t xml:space="preserve"> Phường Cam Giá</t>
  </si>
  <si>
    <t xml:space="preserve"> Phường Chùa Hang</t>
  </si>
  <si>
    <t xml:space="preserve"> Phường Đồng Bẩm</t>
  </si>
  <si>
    <t xml:space="preserve"> Phường Đồng Quang</t>
  </si>
  <si>
    <t xml:space="preserve"> Phường Gia Sàng</t>
  </si>
  <si>
    <t xml:space="preserve"> Phường Hoàng Văn Thụ</t>
  </si>
  <si>
    <t xml:space="preserve"> Phường Hương Sơn</t>
  </si>
  <si>
    <t xml:space="preserve"> Phường Phan Đình Phùng</t>
  </si>
  <si>
    <t xml:space="preserve"> Phường Phú Xá</t>
  </si>
  <si>
    <t xml:space="preserve"> Phường Quán Triều</t>
  </si>
  <si>
    <t xml:space="preserve"> Phường Quang Trung</t>
  </si>
  <si>
    <t xml:space="preserve"> Phường Quang Vinh</t>
  </si>
  <si>
    <t xml:space="preserve"> Phường Tân Lập</t>
  </si>
  <si>
    <t xml:space="preserve"> Phường Tân Long</t>
  </si>
  <si>
    <t xml:space="preserve"> Phường Tân Thành</t>
  </si>
  <si>
    <t xml:space="preserve"> Phường Tân Thịnh</t>
  </si>
  <si>
    <t xml:space="preserve"> Phường Thịnh Đán</t>
  </si>
  <si>
    <t xml:space="preserve"> Phường Tích Lương</t>
  </si>
  <si>
    <t xml:space="preserve"> Phường Trung Thành</t>
  </si>
  <si>
    <t xml:space="preserve"> Phường Trưng Vương</t>
  </si>
  <si>
    <t xml:space="preserve"> Phường Túc Duyên</t>
  </si>
  <si>
    <t xml:space="preserve"> Xã Cao Ngạn</t>
  </si>
  <si>
    <t xml:space="preserve"> Xã Đồng Liên</t>
  </si>
  <si>
    <t xml:space="preserve"> Xã Huống Thượng</t>
  </si>
  <si>
    <t xml:space="preserve"> Xã Linh Sơn</t>
  </si>
  <si>
    <t xml:space="preserve"> Xã Phúc Hà</t>
  </si>
  <si>
    <t xml:space="preserve"> Xã Phúc Trìu</t>
  </si>
  <si>
    <t xml:space="preserve"> Xã Phúc Xuân</t>
  </si>
  <si>
    <t xml:space="preserve"> Xã Quyết Thắng</t>
  </si>
  <si>
    <t xml:space="preserve"> Xã Sơn Cẩm</t>
  </si>
  <si>
    <t xml:space="preserve"> Xã Tân Cương</t>
  </si>
  <si>
    <t xml:space="preserve"> Xã Thịnh Đức</t>
  </si>
  <si>
    <t>Thành phố Sông Công</t>
  </si>
  <si>
    <t xml:space="preserve"> Phường Bách Quang</t>
  </si>
  <si>
    <t xml:space="preserve"> Phường Cải Đan</t>
  </si>
  <si>
    <t xml:space="preserve"> Phường Lương Châu Sơn</t>
  </si>
  <si>
    <t xml:space="preserve"> Phường Lương Sơn</t>
  </si>
  <si>
    <t xml:space="preserve"> Phường Mỏ Chè</t>
  </si>
  <si>
    <t xml:space="preserve"> Phường Phố Cò</t>
  </si>
  <si>
    <t xml:space="preserve"> Phường Thắng Lợi</t>
  </si>
  <si>
    <t xml:space="preserve"> Xã Bá Xuyên</t>
  </si>
  <si>
    <t xml:space="preserve"> Xã Bình Sơn</t>
  </si>
  <si>
    <t xml:space="preserve"> Xã Tân Quang</t>
  </si>
  <si>
    <t xml:space="preserve">Thành phố Phổ Yên </t>
  </si>
  <si>
    <t xml:space="preserve"> Phường Ba Hàng</t>
  </si>
  <si>
    <t xml:space="preserve"> Phường Bắc Sơn</t>
  </si>
  <si>
    <t xml:space="preserve"> Phường Bãi Bông</t>
  </si>
  <si>
    <t xml:space="preserve"> Phường Đồng Tiến</t>
  </si>
  <si>
    <t xml:space="preserve"> Phường Đắc Sơn</t>
  </si>
  <si>
    <t xml:space="preserve"> Phường Đông Cao</t>
  </si>
  <si>
    <t xml:space="preserve"> Phường Hồng Tiến</t>
  </si>
  <si>
    <t xml:space="preserve"> Xã Minh Đức</t>
  </si>
  <si>
    <t xml:space="preserve"> Phường Nam Tiến</t>
  </si>
  <si>
    <t xml:space="preserve"> Xã Phúc Tân</t>
  </si>
  <si>
    <t xml:space="preserve"> Xã Phúc Thuận</t>
  </si>
  <si>
    <t xml:space="preserve"> Phường Tân Hương</t>
  </si>
  <si>
    <t xml:space="preserve"> Phường Tân Phú</t>
  </si>
  <si>
    <t xml:space="preserve"> Xã Thành Công</t>
  </si>
  <si>
    <t xml:space="preserve"> Phường Thuận Thành</t>
  </si>
  <si>
    <t xml:space="preserve"> Phường Tiên Phong</t>
  </si>
  <si>
    <t xml:space="preserve"> Xã Vạn Phái</t>
  </si>
  <si>
    <t>IV</t>
  </si>
  <si>
    <t>Huyện Định Hóa</t>
  </si>
  <si>
    <t xml:space="preserve"> Thị trấn Chợ Chu</t>
  </si>
  <si>
    <t xml:space="preserve"> Xã Bảo Linh</t>
  </si>
  <si>
    <t xml:space="preserve"> Xã Bình Thành</t>
  </si>
  <si>
    <t xml:space="preserve"> Xã Bình Yên</t>
  </si>
  <si>
    <t xml:space="preserve"> Xã Bộc Nhiêu</t>
  </si>
  <si>
    <t xml:space="preserve"> Xã Điềm Mặc</t>
  </si>
  <si>
    <t xml:space="preserve"> Xã Định Biên</t>
  </si>
  <si>
    <t xml:space="preserve"> Xã Đồng Thịnh</t>
  </si>
  <si>
    <t xml:space="preserve"> Xã Kim Phượng</t>
  </si>
  <si>
    <t xml:space="preserve"> Xã Lam Vỹ</t>
  </si>
  <si>
    <t xml:space="preserve"> Xã Linh Thông</t>
  </si>
  <si>
    <t xml:space="preserve"> Xã Phú Đình</t>
  </si>
  <si>
    <t xml:space="preserve"> Xã Phú Tiến</t>
  </si>
  <si>
    <t xml:space="preserve"> Xã Phúc Chu</t>
  </si>
  <si>
    <t xml:space="preserve"> Xã Phượng Tiến</t>
  </si>
  <si>
    <t xml:space="preserve"> Xã Quy Kỳ</t>
  </si>
  <si>
    <t xml:space="preserve"> Xã Sơn Phú</t>
  </si>
  <si>
    <t xml:space="preserve"> Xã Tân Dương</t>
  </si>
  <si>
    <t xml:space="preserve"> Xã Tân Thịnh</t>
  </si>
  <si>
    <t xml:space="preserve"> Xã Thanh Định</t>
  </si>
  <si>
    <t xml:space="preserve"> Xã Trung Hội</t>
  </si>
  <si>
    <t xml:space="preserve"> Xã Trung Lương</t>
  </si>
  <si>
    <t>V</t>
  </si>
  <si>
    <t xml:space="preserve">Huyện Phú Lương </t>
  </si>
  <si>
    <t xml:space="preserve"> Thị trấn Đu</t>
  </si>
  <si>
    <t xml:space="preserve"> Thị trấn Giang Tiên</t>
  </si>
  <si>
    <t xml:space="preserve"> Xã Cổ Lũng</t>
  </si>
  <si>
    <t xml:space="preserve"> Xã Động Đạt</t>
  </si>
  <si>
    <t xml:space="preserve"> Xã Hợp Thành</t>
  </si>
  <si>
    <t xml:space="preserve"> Xã Ôn Lương</t>
  </si>
  <si>
    <t xml:space="preserve"> Xã Phú Đô</t>
  </si>
  <si>
    <t xml:space="preserve"> Xã Phủ Lý</t>
  </si>
  <si>
    <t xml:space="preserve"> Xã Tức Tranh</t>
  </si>
  <si>
    <t xml:space="preserve"> Xã Vô Tranh</t>
  </si>
  <si>
    <t xml:space="preserve"> Xã Yên Đổ</t>
  </si>
  <si>
    <t xml:space="preserve"> Xã Yên Lạc</t>
  </si>
  <si>
    <t xml:space="preserve"> Xã Yên Ninh</t>
  </si>
  <si>
    <t xml:space="preserve"> Xã Yên Trạch</t>
  </si>
  <si>
    <t>VII</t>
  </si>
  <si>
    <t xml:space="preserve">Huyện Đồng Hỷ </t>
  </si>
  <si>
    <t xml:space="preserve"> Thị trấn Sông Cầu</t>
  </si>
  <si>
    <t xml:space="preserve"> Thị trấn Trại Cau</t>
  </si>
  <si>
    <t xml:space="preserve"> Xã Cây Thị</t>
  </si>
  <si>
    <t xml:space="preserve"> Xã Hòa Bình</t>
  </si>
  <si>
    <t xml:space="preserve"> Thị trấn Hóa Thượng</t>
  </si>
  <si>
    <t xml:space="preserve"> Xã Hóa Trung</t>
  </si>
  <si>
    <t xml:space="preserve"> Xã Hợp Tiến</t>
  </si>
  <si>
    <t xml:space="preserve"> Xã Khe Mo</t>
  </si>
  <si>
    <t xml:space="preserve"> Xã Minh Lập</t>
  </si>
  <si>
    <t xml:space="preserve"> Xã Nam Hòa</t>
  </si>
  <si>
    <t xml:space="preserve"> Xã Quang Sơn</t>
  </si>
  <si>
    <t xml:space="preserve"> Xã Tân Long</t>
  </si>
  <si>
    <t xml:space="preserve"> Xã Văn Hán</t>
  </si>
  <si>
    <t xml:space="preserve"> Xã Văn Lăng</t>
  </si>
  <si>
    <t>VIII</t>
  </si>
  <si>
    <t>VI</t>
  </si>
  <si>
    <t xml:space="preserve">Huyện Võ Nhai </t>
  </si>
  <si>
    <t xml:space="preserve"> Thị trấn Đình Cả</t>
  </si>
  <si>
    <t xml:space="preserve"> Xã Bình Long</t>
  </si>
  <si>
    <t xml:space="preserve"> Xã Cúc Đường</t>
  </si>
  <si>
    <t xml:space="preserve"> Xã Dân Tiến</t>
  </si>
  <si>
    <t xml:space="preserve"> Xã La Hiên</t>
  </si>
  <si>
    <t xml:space="preserve"> Xã Lâu Thượng</t>
  </si>
  <si>
    <t xml:space="preserve"> Xã Liên Minh</t>
  </si>
  <si>
    <t xml:space="preserve"> Xã Nghinh Tường</t>
  </si>
  <si>
    <t xml:space="preserve"> Xã Phú Thượng</t>
  </si>
  <si>
    <t xml:space="preserve"> Xã Phương Giao</t>
  </si>
  <si>
    <t xml:space="preserve"> Xã Sảng Mộc</t>
  </si>
  <si>
    <t xml:space="preserve"> Xã Thần Xa</t>
  </si>
  <si>
    <t xml:space="preserve"> Xã Thượng Nung</t>
  </si>
  <si>
    <t xml:space="preserve"> Xã Tràng Xá</t>
  </si>
  <si>
    <t xml:space="preserve"> Xã Vũ Chấn</t>
  </si>
  <si>
    <t xml:space="preserve">Huyện Đại Từ </t>
  </si>
  <si>
    <t xml:space="preserve"> Thị trấn Hùng Sơn</t>
  </si>
  <si>
    <t xml:space="preserve"> Thị trấn Quân Chu</t>
  </si>
  <si>
    <t xml:space="preserve"> Xã An Khánh</t>
  </si>
  <si>
    <t xml:space="preserve"> Xã Bản Ngoại</t>
  </si>
  <si>
    <t xml:space="preserve"> Xã Bình Thuận</t>
  </si>
  <si>
    <t xml:space="preserve"> Xã Cát Nê</t>
  </si>
  <si>
    <t xml:space="preserve"> Xã Cù Vân</t>
  </si>
  <si>
    <t xml:space="preserve"> Xã Đức Lương</t>
  </si>
  <si>
    <t xml:space="preserve"> Xã Hà Thượng</t>
  </si>
  <si>
    <t xml:space="preserve"> Xã Hoàng Nông</t>
  </si>
  <si>
    <t xml:space="preserve"> Xã Khôi Kỳ</t>
  </si>
  <si>
    <t xml:space="preserve"> Xã Ký Phú</t>
  </si>
  <si>
    <t xml:space="preserve"> Xã La Bằng</t>
  </si>
  <si>
    <t xml:space="preserve"> Xã Lục Ba</t>
  </si>
  <si>
    <t xml:space="preserve"> Xã Minh Tiến</t>
  </si>
  <si>
    <t xml:space="preserve"> Xã Mỹ Yên</t>
  </si>
  <si>
    <t xml:space="preserve"> Xã Phú Cường</t>
  </si>
  <si>
    <t xml:space="preserve"> Xã Phú Lạc</t>
  </si>
  <si>
    <t xml:space="preserve"> Xã Phú Thịnh</t>
  </si>
  <si>
    <t xml:space="preserve"> Xã Phú Xuyên</t>
  </si>
  <si>
    <t xml:space="preserve"> Xã Phục Linh</t>
  </si>
  <si>
    <t xml:space="preserve"> Xã Phúc Lương</t>
  </si>
  <si>
    <t xml:space="preserve"> Xã Tân Linh</t>
  </si>
  <si>
    <t xml:space="preserve"> Xã Tân Thái</t>
  </si>
  <si>
    <t xml:space="preserve"> Xã Tiên Hội</t>
  </si>
  <si>
    <t xml:space="preserve"> Xã Văn Yên</t>
  </si>
  <si>
    <t xml:space="preserve"> Xã Yên Lãng</t>
  </si>
  <si>
    <t>IX</t>
  </si>
  <si>
    <t xml:space="preserve">Huyện Phú Bình </t>
  </si>
  <si>
    <t xml:space="preserve"> Thị trấn Hương Sơn</t>
  </si>
  <si>
    <t xml:space="preserve"> Xã Bàn Đạt</t>
  </si>
  <si>
    <t xml:space="preserve"> Xã Bảo Lý</t>
  </si>
  <si>
    <t xml:space="preserve"> Xã Đào Xá</t>
  </si>
  <si>
    <t xml:space="preserve"> Xã Điềm Thụy</t>
  </si>
  <si>
    <t xml:space="preserve"> Xã Dương Thành</t>
  </si>
  <si>
    <t xml:space="preserve"> Xã Hà Châu</t>
  </si>
  <si>
    <t xml:space="preserve"> Xã Kha Sơn</t>
  </si>
  <si>
    <t xml:space="preserve"> Xã Lương Phú</t>
  </si>
  <si>
    <t xml:space="preserve"> Xã Nga My</t>
  </si>
  <si>
    <t xml:space="preserve"> Xã Nhã Lộng</t>
  </si>
  <si>
    <t xml:space="preserve"> Xã Tân Đức</t>
  </si>
  <si>
    <t xml:space="preserve"> Xã Tân Hòa</t>
  </si>
  <si>
    <t xml:space="preserve"> Xã Tân Khánh</t>
  </si>
  <si>
    <t xml:space="preserve"> Xã Tân Kim</t>
  </si>
  <si>
    <t xml:space="preserve"> Xã Tân Thành</t>
  </si>
  <si>
    <t xml:space="preserve"> Xã Thanh Ninh</t>
  </si>
  <si>
    <t xml:space="preserve"> Xã Thượng Đình</t>
  </si>
  <si>
    <t xml:space="preserve"> Xã úc Kỳ</t>
  </si>
  <si>
    <t xml:space="preserve"> Xã Xuân Phương</t>
  </si>
  <si>
    <t>x</t>
  </si>
  <si>
    <t xml:space="preserve">Dân số thường trú </t>
  </si>
  <si>
    <t>Dân số tạm trú</t>
  </si>
  <si>
    <t xml:space="preserve">Yếu tố đặc thù (nếu có) </t>
  </si>
  <si>
    <t xml:space="preserve">Thuộc diện sắp xếp </t>
  </si>
  <si>
    <t>Phụ lục 2.2</t>
  </si>
  <si>
    <t>Số TT</t>
  </si>
  <si>
    <t>Diện tích tự nhiên</t>
  </si>
  <si>
    <t>Quy mô dân số 
(người)</t>
  </si>
  <si>
    <t>1.1</t>
  </si>
  <si>
    <t>1.2</t>
  </si>
  <si>
    <t>1.3</t>
  </si>
  <si>
    <t>1.4</t>
  </si>
  <si>
    <t>1.5</t>
  </si>
  <si>
    <t>1.6</t>
  </si>
  <si>
    <t>2.2</t>
  </si>
  <si>
    <t>2.3</t>
  </si>
  <si>
    <t>Yếu tố đặc thù (nếu có)</t>
  </si>
  <si>
    <t>2.1</t>
  </si>
  <si>
    <t>Phương án</t>
  </si>
  <si>
    <t>Số ĐVHC cấp xã giảm</t>
  </si>
  <si>
    <t>Phụ lục 2.4</t>
  </si>
  <si>
    <t>Số lượng ĐVHC hiện nay</t>
  </si>
  <si>
    <t>Số lượng ĐVHC đạt tiêu chuẩn không thực hiện sắp xếp</t>
  </si>
  <si>
    <t>Số lượng ĐVHC không thực hiện sắp xếp do có yếu tố đặc thù</t>
  </si>
  <si>
    <t>Số lượng ĐVHC thực hiện sắp xếp</t>
  </si>
  <si>
    <t>Số lượng ĐVHC sau sắp xếp</t>
  </si>
  <si>
    <t>Số lượng ĐVHC sau sắp xếp không đạt tiêu chuẩn do có yếu tố đặc thù</t>
  </si>
  <si>
    <t>Số lượng ĐVHC giảm sau sắp xếp</t>
  </si>
  <si>
    <t>Số lượng theo định mức</t>
  </si>
  <si>
    <t>Số lượng hiện có</t>
  </si>
  <si>
    <t>Lộ trình</t>
  </si>
  <si>
    <t>Cán bộ</t>
  </si>
  <si>
    <t>Công chức</t>
  </si>
  <si>
    <t>Viên chức</t>
  </si>
  <si>
    <t>NHĐ không chuyên trách</t>
  </si>
  <si>
    <t>Phương án khác</t>
  </si>
  <si>
    <t>TỔNG</t>
  </si>
  <si>
    <t>Số lượng</t>
  </si>
  <si>
    <t>Phương án sắp xếp, xử lý</t>
  </si>
  <si>
    <t>Tiếp tục sử dụng</t>
  </si>
  <si>
    <t>Xã</t>
  </si>
  <si>
    <t>Phường</t>
  </si>
  <si>
    <t>Thị trấn</t>
  </si>
  <si>
    <t>Tên ĐVHC cấp xã</t>
  </si>
  <si>
    <t>Thuộc ĐVHC 
cấp huyện</t>
  </si>
  <si>
    <t>Số lượng thực hiện sắp xếp, tinh giản theo quy định hiện hành (Nghị định 178, Nghị định 67, Nghị định 29,… và các chính sách của địa phương)</t>
  </si>
  <si>
    <t>CẤP XÃ</t>
  </si>
  <si>
    <t>CẤP HUYỆN</t>
  </si>
  <si>
    <t>Số lượng cán bộ, công chức, viên chức cấp huyện bố trí về cấp xã</t>
  </si>
  <si>
    <t>TỔNG CẤP HUYỆN, CẤP XÃ</t>
  </si>
  <si>
    <t>Thuộc diện sắp xếp</t>
  </si>
  <si>
    <t>Chuẩn 100%</t>
  </si>
  <si>
    <t>Các xã</t>
  </si>
  <si>
    <t>Các phường</t>
  </si>
  <si>
    <t>2.4</t>
  </si>
  <si>
    <t>2.5</t>
  </si>
  <si>
    <t>2.6</t>
  </si>
  <si>
    <t>2.7</t>
  </si>
  <si>
    <t>2.8</t>
  </si>
  <si>
    <t>1.7</t>
  </si>
  <si>
    <t>1.8</t>
  </si>
  <si>
    <t>1.9</t>
  </si>
  <si>
    <t>1.10</t>
  </si>
  <si>
    <t>Xã Tân Thạnh</t>
  </si>
  <si>
    <t xml:space="preserve">TỈNH BẠC LIÊU </t>
  </si>
  <si>
    <t>THỐNG KÊ PHƯƠNG ÁN SẮP XẾP ĐVHC CẤP XÃ NĂM 2025</t>
  </si>
  <si>
    <t>Tên ĐVHC 
cấp xã mới</t>
  </si>
  <si>
    <t xml:space="preserve">Khu vực hải đảo  </t>
  </si>
  <si>
    <r>
      <t>Diện tích 
(km</t>
    </r>
    <r>
      <rPr>
        <b/>
        <vertAlign val="superscript"/>
        <sz val="13"/>
        <rFont val="Times New Roman"/>
        <family val="1"/>
      </rPr>
      <t>2</t>
    </r>
    <r>
      <rPr>
        <b/>
        <sz val="13"/>
        <rFont val="Times New Roman"/>
        <family val="1"/>
      </rPr>
      <t>)</t>
    </r>
  </si>
  <si>
    <t>ĐVHC 
cấp xã</t>
  </si>
  <si>
    <t>Tổng</t>
  </si>
  <si>
    <r>
      <t xml:space="preserve">BẢNG THỐNG KÊ SỐ LƯỢNG ĐVHC CẤP XÃ CỦA TỈNH BẠC LIÊU 
</t>
    </r>
    <r>
      <rPr>
        <i/>
        <sz val="13"/>
        <color theme="1"/>
        <rFont val="Times New Roman"/>
        <family val="1"/>
      </rPr>
      <t>(Kèm theo Đề án sắp xếp ĐVHC cấp xã của tỉnh Bạc Liêu năm 2025)</t>
    </r>
  </si>
  <si>
    <t xml:space="preserve">Phường Bạc Liêu </t>
  </si>
  <si>
    <t xml:space="preserve">Phường Vĩnh Trạch </t>
  </si>
  <si>
    <t xml:space="preserve">Phường Hiệp Thành </t>
  </si>
  <si>
    <t xml:space="preserve">Thị xã Giá Rai </t>
  </si>
  <si>
    <t xml:space="preserve">Thành phố Bạc Liêu </t>
  </si>
  <si>
    <t xml:space="preserve">Phường Giá Rai </t>
  </si>
  <si>
    <t xml:space="preserve">Phường Láng Tròn </t>
  </si>
  <si>
    <t xml:space="preserve">Xã Phong Thạnh </t>
  </si>
  <si>
    <t xml:space="preserve">Huyện Hồng Dân </t>
  </si>
  <si>
    <t xml:space="preserve">Xã Hồng Dân </t>
  </si>
  <si>
    <t xml:space="preserve">Xã Vĩnh Lộc </t>
  </si>
  <si>
    <t xml:space="preserve">Xã Ninh Thạnh Lợi </t>
  </si>
  <si>
    <t xml:space="preserve">Xã Ninh Quới </t>
  </si>
  <si>
    <t>Xã Gành Hào</t>
  </si>
  <si>
    <t xml:space="preserve">Xã Định Thành </t>
  </si>
  <si>
    <t xml:space="preserve">Xã An Trạch </t>
  </si>
  <si>
    <t xml:space="preserve">Xã Long Điền </t>
  </si>
  <si>
    <t xml:space="preserve">Xã Đông Hải </t>
  </si>
  <si>
    <t xml:space="preserve">Xã Hòa Bình </t>
  </si>
  <si>
    <t xml:space="preserve">Xã Vĩnh Mỹ </t>
  </si>
  <si>
    <t xml:space="preserve">Xã Vĩnh Hậu </t>
  </si>
  <si>
    <t xml:space="preserve">Huyện Hòa Bình </t>
  </si>
  <si>
    <t xml:space="preserve">Huyện Phước Long </t>
  </si>
  <si>
    <t xml:space="preserve">Xã Phước Long </t>
  </si>
  <si>
    <t xml:space="preserve">Xã Vĩnh Phước </t>
  </si>
  <si>
    <t xml:space="preserve">Xã Phong Hiệp </t>
  </si>
  <si>
    <t xml:space="preserve">Xã Vĩnh Thanh </t>
  </si>
  <si>
    <t xml:space="preserve">Huyện Vĩnh Lợi </t>
  </si>
  <si>
    <t>Xã Vĩnh Lợi</t>
  </si>
  <si>
    <t xml:space="preserve">Xã Hưng Hội </t>
  </si>
  <si>
    <t xml:space="preserve">Xã Châu Thới </t>
  </si>
  <si>
    <t xml:space="preserve">Huyện Đông Hải </t>
  </si>
  <si>
    <t>Phường 1</t>
  </si>
  <si>
    <t>Phường 2</t>
  </si>
  <si>
    <t>Phường 3</t>
  </si>
  <si>
    <t>Phường 7</t>
  </si>
  <si>
    <t>Phường 8</t>
  </si>
  <si>
    <t>Phường 5</t>
  </si>
  <si>
    <t xml:space="preserve">Phường Nhà Mát </t>
  </si>
  <si>
    <t xml:space="preserve">xã Vĩnh Trạch </t>
  </si>
  <si>
    <t xml:space="preserve">xã Hiệp Thành </t>
  </si>
  <si>
    <t xml:space="preserve">Phường 1 </t>
  </si>
  <si>
    <t xml:space="preserve">Phường Hộ Phòng </t>
  </si>
  <si>
    <t>Xã Phong Thạnh A</t>
  </si>
  <si>
    <t xml:space="preserve">Phường Láng Trọn </t>
  </si>
  <si>
    <t xml:space="preserve">Xã Phong Tân </t>
  </si>
  <si>
    <t xml:space="preserve">Xã Phong Thạnh Đông </t>
  </si>
  <si>
    <t xml:space="preserve">Xã Phong Thạnh Tây </t>
  </si>
  <si>
    <t xml:space="preserve">Xã Tân Phong </t>
  </si>
  <si>
    <t xml:space="preserve">Thị trấn Ngan Dừa </t>
  </si>
  <si>
    <t xml:space="preserve">Xã Lộc Ninh </t>
  </si>
  <si>
    <t xml:space="preserve">xã Ninh Hòa </t>
  </si>
  <si>
    <t>Xã Vĩnh Lộc A</t>
  </si>
  <si>
    <t>Xã Ninh Thạnh Lợi A</t>
  </si>
  <si>
    <t>Xã Ninh Quới A</t>
  </si>
  <si>
    <t xml:space="preserve">Xã Gành Hào </t>
  </si>
  <si>
    <t xml:space="preserve">Thị trấn Gành Hào </t>
  </si>
  <si>
    <t xml:space="preserve">Xã Long Điền Tây </t>
  </si>
  <si>
    <t>Xã Định Thành A</t>
  </si>
  <si>
    <t xml:space="preserve">Xã An Phúc </t>
  </si>
  <si>
    <t>Xã An Trạch A</t>
  </si>
  <si>
    <t xml:space="preserve">Xã Điền Hải </t>
  </si>
  <si>
    <t xml:space="preserve">Xã Long Điền Đông </t>
  </si>
  <si>
    <t xml:space="preserve">Thị trấn Hòa Bình </t>
  </si>
  <si>
    <t>Xã Vĩnh Mỹ A</t>
  </si>
  <si>
    <t xml:space="preserve">Xã Long Thạnh </t>
  </si>
  <si>
    <t>Huyện Vĩnh Lợi</t>
  </si>
  <si>
    <t xml:space="preserve">Xã Minh Diệu </t>
  </si>
  <si>
    <t xml:space="preserve">Xã Văn Bình </t>
  </si>
  <si>
    <t>Xã Văn Mỹ B</t>
  </si>
  <si>
    <t xml:space="preserve">Xã Vĩnh Thịnh </t>
  </si>
  <si>
    <t>Xã Vĩnh Hậu A</t>
  </si>
  <si>
    <t>Xã Vĩnh Hậu</t>
  </si>
  <si>
    <t xml:space="preserve">Thị trấn Phước Long </t>
  </si>
  <si>
    <t xml:space="preserve">Xã Vĩnh Phú Tây </t>
  </si>
  <si>
    <t>Xã Phong Thạnh Tây A</t>
  </si>
  <si>
    <t>Xã Phong Thanh Tây B</t>
  </si>
  <si>
    <t xml:space="preserve">Huyện Long Phước </t>
  </si>
  <si>
    <t>Xã Hưng Phú</t>
  </si>
  <si>
    <t xml:space="preserve">Xã Vĩnh Lợi </t>
  </si>
  <si>
    <t xml:space="preserve">Thị trấn Châu Hưng </t>
  </si>
  <si>
    <t>Xã Châu Hưng A</t>
  </si>
  <si>
    <t xml:space="preserve">Xã Hưng Thành </t>
  </si>
  <si>
    <t>Xã Châu Thới</t>
  </si>
  <si>
    <t xml:space="preserve">Xã Vĩnh Hưng </t>
  </si>
  <si>
    <t>Xã Vĩnh Hưng A</t>
  </si>
  <si>
    <t>Thị xã Giá Rai</t>
  </si>
  <si>
    <t xml:space="preserve">Các thị trấn </t>
  </si>
  <si>
    <t xml:space="preserve">Các xã </t>
  </si>
  <si>
    <t>Xã Vĩnh Phú Đông</t>
  </si>
  <si>
    <t xml:space="preserve">Xã Vĩnh Phú Đông </t>
  </si>
  <si>
    <t>xã Vĩnh Trạch Đông</t>
  </si>
  <si>
    <t>Xã Long Điền Đông A</t>
  </si>
  <si>
    <r>
      <t xml:space="preserve">Ghi chú:  
</t>
    </r>
    <r>
      <rPr>
        <sz val="13"/>
        <color theme="1"/>
        <rFont val="Times New Roman"/>
        <family val="1"/>
      </rPr>
      <t>- Số liệu về diện tích tự nhiên và quy mô dân số tính đến thời điểm ngày 31/12/2024.
- Tỷ lệ % về diện tích tự nhiên và quy mô dân số của xã, thị trấn được tính theo tiêu chuẩn của xã tương ứng quy định tại Nghị quyết của Ủy ban Thường vụ Quốc hội về tiêu chuẩn của đơn vị hành chính và phân loại đơn vị hành chính; đối với phường thì tính theo tiêu chuẩn của phường tương ứng quy định tại Nghị quyết của Ủy ban Thường vụ Quốc hội về tiêu chuẩn của đơn vị hành chính và phân loại đơn vị hành chính.</t>
    </r>
  </si>
  <si>
    <t>Thành phố Bạc Liêu</t>
  </si>
  <si>
    <r>
      <t xml:space="preserve">Ghi chú:  
</t>
    </r>
    <r>
      <rPr>
        <sz val="13"/>
        <color theme="1"/>
        <rFont val="Times New Roman"/>
        <family val="1"/>
      </rPr>
      <t>- Số liệu về diện tích tự nhiên và quy mô dân số tính đến thời điểm ngày 31/12/2024.
- Tỷ lệ % về diện tích tự nhiên và quy mô dân số của xã, phường được tính theo tiêu chuẩn của xã, phường tương ứng quy định tại Nghị quyết của Ủy ban Thường vụ Quốc hội về tiêu chuẩn của đơn vị hành chính và phân loại đơn vị hành chính.</t>
    </r>
  </si>
  <si>
    <t>THỐNG KÊ ĐVHC CẤP XÃ KHÔNG THỰC HIỆN SẮP XẾP</t>
  </si>
  <si>
    <t>Năm 2025, khi thực hiện ĐVHC cấp xã, tỉnh Bạc Liêu không có ĐVHC cấp xã không thực hiện sắp xếp.</t>
  </si>
  <si>
    <r>
      <rPr>
        <b/>
        <sz val="13"/>
        <color theme="1"/>
        <rFont val="Times New Roman"/>
        <family val="1"/>
      </rPr>
      <t>Ghi chú:</t>
    </r>
    <r>
      <rPr>
        <sz val="13"/>
        <color theme="1"/>
        <rFont val="Times New Roman"/>
        <family val="1"/>
      </rPr>
      <t xml:space="preserve"> Tỷ lệ % về diện tích tự nhiên và quy mô dân số của xã, phường hình thành sau sắp xếp được tính theo quy định tại Nghị quyết số 76/2025/UBTVQH15 ngày 14/4/2025 của Ủy ban Thường vụ Quốc hội về sắp xếp đơn vị hành chính năm 2025.</t>
    </r>
  </si>
  <si>
    <t>Không tiếp tục sử dụng</t>
  </si>
  <si>
    <t>Tên ĐVHC</t>
  </si>
  <si>
    <t>Huyện Đông Hải</t>
  </si>
  <si>
    <t xml:space="preserve">Thành lập phường Bạc Liêu trên cơ sở nhập toàn bộ diện tích tự nhiên là 5,98 km2, quy mô dân số là 24.456 người của Phường 1; toàn bộ diện tích tự nhiên là 8,83 km2, quy mô dân số là 15.735 người của Phường 2; toàn bộ diện tích tự nhiên là 6,19 km2, quy mô dân số là 23.049 người của Phường 3; toàn bộ diện tích tự nhiên là 2,96 km2, quy mô dân số là 20.506 người của Phường 7 và toàn bộ diện tích tự nhiên là 5,77 km2, quy mô dân số là 9.717 người của Phường 8 thuộc thành phố Bạc Liêu.    </t>
  </si>
  <si>
    <t>Thành lập phường Vĩnh Trạch trên cơ sở nhập toàn bộ diện tích tự nhiên là 10,22 km2, quy mô dân số là 23.085 người của Phường 5 và toàn bộ diện tích tự nhiên là 39,53 km2, quy mô dân số là 19.631 người của xã Vĩnh Trạch thuộc thành phố Bạc Liêu.</t>
  </si>
  <si>
    <t>Thành lập phường Hiệp Thành trên cơ sở nhập; toàn bộ diện tích tự nhiên là 29,05 km2, quy mô dân số là 11.864 người của phường Nhà Mát; toàn bộ diện tích tự nhiên là 37,29 km2, quy mô dân số là 9.825 người của xã Hiệp Thành và toàn bộ diện tích tự nhiên là 67,90 km2, quy mô dân số là 16.681 người của xã Vĩnh Trạch Đông thuộc thành phố Bạc Liêu.</t>
  </si>
  <si>
    <t>Thành lập phường Giá Rai trên cơ sở nhập toàn bộ diện tích tự nhiên là 11,76 km2, quy mô dân số là 21.974 người của Phường 1; toàn bộ diện tích tự nhiên là 12,08 km2, quy mô dân số là 22.917 người của phường Hộ Phòng; toàn bộ diện tích tự nhiên là 46,07 km2, quy mô dân số là 14.090 người của xã Phong Thạnh và toàn bộ diện tích tự nhiên là 34,69 km2, quy mô dân số là 12.168 người của xã Phong Thạnh A thuộc thị xã Giá Rai</t>
  </si>
  <si>
    <t>Thành lập phường Láng Tròn trên cơ sở nhập toàn bộ diện tích tự nhiên là 32,18 km2, quy mô dân số là 21.468 người của phường Láng Tròn; toàn bộ diện tích tự nhiên là 53,85 km2, quy mô dân số là 16.403 người của xã Phong Tân và toàn bộ diện tích tự nhiên là 20,40 km2, quy mô dân số là 8.588 người của xã Phong Thạnh Đông thuộc thị xã Giá Rai.</t>
  </si>
  <si>
    <t>Thành lập xã Phong Thạnh trên cơ sở nhập toàn bộ diện tích tự nhiên là 27,08 km2, quy mô dân số là 11.110 người của xã Tân Thạnh; toàn bộ diện tích tự nhiên là 53,04 km2, quy mô dân số là 11.744 người của xã Phong Thạnh Tây và toàn bộ diện tích tự nhiên là 62,84 km2, quy mô dân số là 31.058 người của xã Tân Phong thuộc thị xã Giá Rai.</t>
  </si>
  <si>
    <t>Thành lập xã Hồng Dân trên cơ sở nhập toàn bộ diện tích tự nhiên là 15,62 km2, quy mô dân số là 13.838 người của thị trấn Ngan Dừa; toàn bộ diện tích tự nhiên là 50,29 km2, quy mô dân số là 13.234 người của xã Lộc Ninh và toàn bộ diện tích tự nhiên là 59,01 km2, quy mô dân số là 23.122 người của xã Ninh Hòa thuộc huyện Hồng Dân</t>
  </si>
  <si>
    <t>Thành lập xã Vĩnh Lộc trên cơ sở nhập 
toàn bộ diện tích tự nhiên là 48,47 km2, 
quy mô dân số là 12.047 người của xã Vĩnh Lộc và toàn bộ diện tích tự nhiên là 44,01 km2, quy mô dân số là 11.962 người của xã Vĩnh Lộc A thuộc huyện Hồng Dân</t>
  </si>
  <si>
    <t>Thành lập xã Ninh Thạnh Lợi trên cơ sở nhập toàn bộ diện tích tự nhiên là 66,40 km2, quy mô dân số là 14.437 người của xã Ninh Thạnh Lợi và toàn bộ diện tích tự nhiên là 66,87 km2, quy mô dân số là 10.354 người xã Ninh Thạnh Lợi A thuộc huyện Hồng Dân</t>
  </si>
  <si>
    <t>Thành lập xã Ninh Quới trên cơ sở nhập toàn bộ diện tích tự nhiên là 32,42 km2, quy mô dân số là 13.994 người của xã Ninh Quới và toàn bộ diện tích tự nhiên là 40,70 km2, quy mô dân số là 18.667 người của xã Ninh Quới A thuộc huyện Hồng Dân</t>
  </si>
  <si>
    <t>Thành lập xã Gành Hào trên cơ sở nhập 
toàn bộ diện tích tự nhiên là 13,40 km2, 
quy mô dân số là 17.587 người của thị trấn 
Gành Hào và toàn bộ diện tích tự nhiên là 71,25 km2, quy mô dân số là 13.965 người của xã Long Điền Tây thuộc huyện Đông Hải.</t>
  </si>
  <si>
    <t>Thành lập xã Định Thành trên cơ sở nhập toàn bộ diện tích tự nhiên là 31,58 km2, quy mô dân số là 13.056 người của xã Định Thành; toàn bộ diện tích tự nhiên là 27,92 km2, quy mô dân số là 9.103 người của xã Định Thành A và toàn bộ diện tích tự nhiên là 57,68 km2, quy mô dân số là 13.405 người của xã An Phúc thuộc huyện Đông Hải.</t>
  </si>
  <si>
    <t>Thành lập xã An Trạch trên cơ sở nhập toàn bộ diện tích tự nhiên là 49,22 km2, quy mô dân số là 15.251 người của xã An Trạch và toàn bộ diện tích tự nhiên là 51,01 km2, quy mô dân số là 13.161 người của xã An Trạch A thuộc huyện Đông Hải.</t>
  </si>
  <si>
    <t>Thành lập xã Long Điền trên cơ sở nhập toàn bộ diện tích tự nhiên là 87,72 km2, quy mô dân số là 29.479 người của xã Long Điền và toàn bộ diện tích tự nhiên là 41,82 km2, quy mô dân số là 11.468 người của xã Điền Hải thuộc huyện Đông Hải.</t>
  </si>
  <si>
    <t>Thành lập xã Đông Hải trên cơ sở nhập toàn bộ diện tích tự nhiên là 100,16 km2, quy mô dân số là 23.062 người của xã Long Điền Đông và toàn bộ diện tích tự nhiên là 47,77 km2, quy mô dân số là 17.179 người của xã Long Điền Đông A thuộc huyện Đông Hải</t>
  </si>
  <si>
    <t>Thành lập xã Hòa Bình trên cơ sở nhập toàn bộ diện tích tự nhiên là 26,54 km2, quy mô dân số là 25.794 người của thị trấn Hòa Bình; toàn bộ diện tích tự nhiên là 51,62 km2, quy mô dân số là 20.397 người của xã Vĩnh Mỹ A thuộc huyện Hòa Bình và toàn bộ diện tích tự nhiên là 36,61 km2, quy mô dân số là 19.784 người của xã Long Thạnh thuôc huyện Vĩnh Lợi</t>
  </si>
  <si>
    <t>Thành lập xã Vĩnh Mỹ trên cơ sở nhập toàn bộ diện tích tự nhiên là 40,72 km2, quy mô dân số là 15.558 người của xã Minh Diệu toàn bộ diện tích tự nhiên là 38,73 km2, quy mô dân số là 17.939 người của xã Vĩnh Bình
và toàn bộ diện tích tự nhiên là 36,33 km2, quy mô dân số là 18.790 người của xã 
Vĩnh Mỹ B thuộc huyện Hòa Bình.</t>
  </si>
  <si>
    <t>Thành lập xã Vĩnh Hậu trên cơ sở nhập toàn bộ diện tích tự nhiên là 105,94 km2, quy mô dân số là 17.948 người của xã Vĩnh Thịnh; toàn bộ diện tích tự nhiên là 64,25 km2, quy mô dân số là 9.852 người của xã Vĩnh Hậu A và toàn bộ diện tích tự nhiên là 62,56 km2, quy mô dân số là 14.099 người của xã Vĩnh Hậu thuộc huyện Hòa Bình</t>
  </si>
  <si>
    <t>Thành lập xã Phước Long trên cơ sở nhập toàn bộ diện tích tự nhiên là 49,48 km2, quy mô dân số là 24.984 người của thị trấn Phước Long và toàn bộ diện tích tự nhiên là 48,63 km2, quy mô dân số là 22.297 người của xã Vĩnh Phú Đông thuộc huyện Phước Long</t>
  </si>
  <si>
    <t>Thành lập xã Vĩnh Phước trên cơ sở giữ nguyên toàn bộ diện tích tự nhiên là 75,50 km2, quy mô dân số là 20.014 người của xã Phước Long và nhập toàn bộ diện tích tự nhiên là 51,72 km2, quy mô dân số là 18.648 người của xã Vĩnh Phú Tây thuộc huyện Phước Long</t>
  </si>
  <si>
    <t>Thành lập xã Phong Hiệp trên cơ sở nhập toàn bộ diện tích tự nhiên là 55,97 km2, quy mô dân số là 13.523 người của xã Phong Thạnh Tây A và toàn bộ diện tích tự nhiên là 61,31 km2, quy mô dân số là 15.187 người của xã Phong Thạnh Tây B thuộc huyện Phước Long</t>
  </si>
  <si>
    <t>Thành lập xã Vĩnh Thanh trên cơ sở và toàn bộ diện tích tự nhiên là 37,37 km2, quy mô dân số là 19.291 người của Vĩnh Thanh và toàn bộ diện tích tự nhiên là 37,93 km2, quy mô dân số là 17.668 người của xã Hưng Phú thuộc huyện Phước Long</t>
  </si>
  <si>
    <t>Thành lập xã Vĩnh Lợi trên cơ sở nhập 
toàn bộ diện tích tự nhiên là 31,98 km2, 
quy mô dân số là 17.236 người của xã thị trấn Châu Hưng và toàn bộ diện tích tự nhiên là 29,71 km2, quy mô dân số là 11.799 người xã Châu Hưng A thuộc huyện Vĩnh Lợi.</t>
  </si>
  <si>
    <t xml:space="preserve">Thành lập xã Hưng Hội trên cơ sở nhập toàn bộ diện tích tự nhiên là 28,38 km2, quy mô dân số là 14.748 người của xã Hưng Hội và toàn bộ diện tích tự nhiên là 34,03 km2, quy mô dân số là 14.844 người của xã Hưng Thành thuộc huyện Vĩnh Lợi. </t>
  </si>
  <si>
    <t>Thành lập xã Châu Thới trên cơ sở nhập toàn bộ diện tích tự nhiên là 23,04 km2, quy mô dân số là 12.491 người của xã Vĩnh Hưng toàn bộ diện tích tự nhiên là 22,55 km2, quy mô dân số là 12.262 người của xã Vĩnh Hưng A và toàn bộ diện tích tự nhiên là 45,95 km2, quy mô dân số là 16.910 người của xã Châu Thới thuộc huyện Vĩnh Lợi.</t>
  </si>
  <si>
    <t xml:space="preserve">Xã Hiệp Thành </t>
  </si>
  <si>
    <t xml:space="preserve">Xã Vĩnh Trạch </t>
  </si>
  <si>
    <t>Xã Vĩnh Trạch Đông</t>
  </si>
  <si>
    <t>II. TỈNH BẠC LIÊU</t>
  </si>
  <si>
    <t>(Kèm theo Đề án sắp xếp ĐVHC cấp xã của tỉnh Cà Mau mới)</t>
  </si>
  <si>
    <t>ĐVHC cấp xã</t>
  </si>
  <si>
    <t>TỈNH CÀ MAU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</si>
</sst>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
    <numFmt numFmtId="166" formatCode="#.###"/>
    <numFmt numFmtId="167" formatCode="#,##0;[Red]#,##0"/>
  </numFmts>
  <fonts count="29" x14ac:knownFonts="1">
    <font>
      <sz val="11"/>
      <color theme="1"/>
      <name val="Calibri"/>
      <family val="2"/>
      <scheme val="minor"/>
    </font>
    <font>
      <b/>
      <sz val="13"/>
      <color theme="1"/>
      <name val="Times New Roman"/>
      <family val="1"/>
    </font>
    <font>
      <sz val="13"/>
      <color theme="1"/>
      <name val="Times New Roman"/>
      <family val="1"/>
    </font>
    <font>
      <b/>
      <i/>
      <sz val="13"/>
      <color theme="1"/>
      <name val="Times New Roman"/>
      <family val="1"/>
    </font>
    <font>
      <b/>
      <vertAlign val="superscript"/>
      <sz val="13"/>
      <color theme="1"/>
      <name val="Times New Roman"/>
      <family val="1"/>
    </font>
    <font>
      <i/>
      <sz val="13"/>
      <color theme="1"/>
      <name val="Times New Roman"/>
      <family val="1"/>
    </font>
    <font>
      <sz val="13"/>
      <name val="Times New Roman"/>
      <family val="1"/>
    </font>
    <font>
      <sz val="10"/>
      <name val="Arial"/>
      <family val="2"/>
    </font>
    <font>
      <b/>
      <sz val="13"/>
      <name val="Times New Roman"/>
      <family val="1"/>
    </font>
    <font>
      <b/>
      <u/>
      <sz val="13"/>
      <color theme="1"/>
      <name val="Times New Roman"/>
      <family val="1"/>
    </font>
    <font>
      <b/>
      <sz val="14"/>
      <color theme="1"/>
      <name val="Times New Roman"/>
      <family val="1"/>
    </font>
    <font>
      <b/>
      <sz val="9"/>
      <color indexed="81"/>
      <name val="Tahoma"/>
      <family val="2"/>
    </font>
    <font>
      <sz val="9"/>
      <color indexed="81"/>
      <name val="Tahoma"/>
      <family val="2"/>
    </font>
    <font>
      <sz val="12"/>
      <color theme="1"/>
      <name val="Times New Roman"/>
      <family val="1"/>
    </font>
    <font>
      <b/>
      <sz val="13"/>
      <color rgb="FF000000"/>
      <name val="Times New Roman"/>
      <family val="1"/>
    </font>
    <font>
      <sz val="13"/>
      <color rgb="FF000000"/>
      <name val="Times New Roman"/>
      <family val="1"/>
    </font>
    <font>
      <sz val="11"/>
      <color theme="1"/>
      <name val="Calibri"/>
      <family val="2"/>
      <scheme val="minor"/>
    </font>
    <font>
      <sz val="8"/>
      <name val="Calibri"/>
      <family val="2"/>
      <scheme val="minor"/>
    </font>
    <font>
      <b/>
      <sz val="11"/>
      <color theme="1"/>
      <name val="Calibri"/>
      <family val="2"/>
      <scheme val="minor"/>
    </font>
    <font>
      <b/>
      <vertAlign val="superscript"/>
      <sz val="13"/>
      <name val="Times New Roman"/>
      <family val="1"/>
    </font>
    <font>
      <i/>
      <sz val="13"/>
      <name val="Times New Roman"/>
      <family val="1"/>
    </font>
    <font>
      <b/>
      <i/>
      <sz val="13"/>
      <name val="Times New Roman"/>
      <family val="1"/>
    </font>
    <font>
      <sz val="13"/>
      <color rgb="FFFF0000"/>
      <name val="Times New Roman"/>
      <family val="1"/>
    </font>
    <font>
      <sz val="14"/>
      <color theme="1"/>
      <name val="Times New Roman"/>
      <family val="1"/>
    </font>
    <font>
      <i/>
      <sz val="12"/>
      <color theme="1"/>
      <name val="Times New Roman"/>
      <family val="1"/>
    </font>
    <font>
      <sz val="11"/>
      <color rgb="FF081B3A"/>
      <name val="Segoe UI"/>
      <family val="2"/>
    </font>
    <font>
      <b/>
      <sz val="11"/>
      <color theme="1"/>
      <name val="Times New Roman"/>
      <family val="1"/>
    </font>
    <font>
      <sz val="14"/>
      <color theme="1"/>
      <name val="Times New Roman"/>
      <family val="2"/>
      <charset val="163"/>
    </font>
    <font>
      <b/>
      <sz val="14"/>
      <color theme="1"/>
      <name val="Times New Roman"/>
      <family val="2"/>
      <charset val="163"/>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164" fontId="16" fillId="0" borderId="0" applyFont="0" applyFill="0" applyBorder="0" applyAlignment="0" applyProtection="0"/>
  </cellStyleXfs>
  <cellXfs count="150">
    <xf numFmtId="0" fontId="0" fillId="0" borderId="0" xfId="0"/>
    <xf numFmtId="0" fontId="2" fillId="0" borderId="0" xfId="0" applyFont="1"/>
    <xf numFmtId="0" fontId="3"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justify" vertical="center" wrapText="1"/>
    </xf>
    <xf numFmtId="0" fontId="1" fillId="0" borderId="0" xfId="0" applyFont="1" applyAlignment="1">
      <alignment vertical="center"/>
    </xf>
    <xf numFmtId="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6" fillId="0" borderId="1" xfId="0" applyFont="1" applyBorder="1" applyAlignment="1">
      <alignment horizontal="left" vertical="center"/>
    </xf>
    <xf numFmtId="0" fontId="1" fillId="0" borderId="1" xfId="0" applyFont="1" applyBorder="1" applyAlignment="1">
      <alignment vertical="center"/>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8" fillId="0" borderId="1" xfId="0" applyFont="1" applyBorder="1" applyAlignment="1">
      <alignment horizontal="left" vertical="center"/>
    </xf>
    <xf numFmtId="3" fontId="2" fillId="0" borderId="7" xfId="0" applyNumberFormat="1" applyFont="1" applyBorder="1" applyAlignment="1">
      <alignment horizontal="center" vertical="center" wrapText="1"/>
    </xf>
    <xf numFmtId="3" fontId="0" fillId="0" borderId="0" xfId="0" applyNumberFormat="1"/>
    <xf numFmtId="0" fontId="2" fillId="0" borderId="1"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1" fillId="0" borderId="0" xfId="0" applyFont="1"/>
    <xf numFmtId="0" fontId="2" fillId="0" borderId="1" xfId="0" applyFont="1" applyBorder="1" applyAlignment="1">
      <alignment horizontal="center" vertical="center"/>
    </xf>
    <xf numFmtId="0" fontId="5"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 fillId="0" borderId="1" xfId="0" applyFont="1" applyBorder="1" applyAlignment="1">
      <alignment horizontal="center" vertical="center"/>
    </xf>
    <xf numFmtId="0" fontId="10" fillId="0" borderId="0" xfId="0" applyFont="1" applyAlignment="1">
      <alignment horizontal="right"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center"/>
    </xf>
    <xf numFmtId="0" fontId="15" fillId="0" borderId="0" xfId="0" applyFont="1" applyAlignment="1">
      <alignment horizontal="center" vertical="center" wrapText="1"/>
    </xf>
    <xf numFmtId="3" fontId="2" fillId="0" borderId="1" xfId="2" applyNumberFormat="1" applyFont="1" applyFill="1" applyBorder="1" applyAlignment="1">
      <alignment horizontal="center" vertical="center"/>
    </xf>
    <xf numFmtId="3" fontId="1" fillId="0" borderId="1" xfId="2" applyNumberFormat="1" applyFont="1" applyFill="1" applyBorder="1" applyAlignment="1">
      <alignment horizontal="center" vertical="center"/>
    </xf>
    <xf numFmtId="0" fontId="18" fillId="0" borderId="0" xfId="0" applyFont="1"/>
    <xf numFmtId="3" fontId="2"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8" fillId="0" borderId="1" xfId="0" applyFont="1" applyBorder="1" applyAlignment="1">
      <alignment vertical="center" wrapText="1"/>
    </xf>
    <xf numFmtId="4"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2" fillId="0" borderId="0" xfId="0" applyNumberFormat="1" applyFont="1"/>
    <xf numFmtId="0" fontId="22" fillId="0" borderId="1" xfId="0" applyFont="1" applyBorder="1" applyAlignment="1">
      <alignment horizontal="center" vertical="center" wrapText="1"/>
    </xf>
    <xf numFmtId="0" fontId="22" fillId="0" borderId="1" xfId="0" applyFont="1" applyBorder="1" applyAlignment="1">
      <alignment horizontal="left" vertical="center"/>
    </xf>
    <xf numFmtId="4" fontId="22" fillId="0" borderId="1" xfId="0" applyNumberFormat="1" applyFont="1" applyBorder="1" applyAlignment="1">
      <alignment horizontal="center" vertical="center"/>
    </xf>
    <xf numFmtId="3" fontId="22" fillId="0" borderId="1" xfId="0" applyNumberFormat="1" applyFont="1" applyBorder="1" applyAlignment="1">
      <alignment horizontal="center" vertical="center"/>
    </xf>
    <xf numFmtId="4" fontId="1" fillId="0" borderId="1" xfId="0" applyNumberFormat="1" applyFont="1" applyBorder="1" applyAlignment="1">
      <alignment vertical="center"/>
    </xf>
    <xf numFmtId="3" fontId="1" fillId="0" borderId="1" xfId="0" applyNumberFormat="1" applyFont="1" applyBorder="1" applyAlignment="1">
      <alignment vertical="center"/>
    </xf>
    <xf numFmtId="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3" fontId="23" fillId="0" borderId="0" xfId="0" applyNumberFormat="1" applyFont="1" applyAlignment="1">
      <alignment horizontal="center"/>
    </xf>
    <xf numFmtId="2" fontId="1" fillId="0" borderId="1" xfId="0" applyNumberFormat="1" applyFont="1" applyBorder="1" applyAlignment="1">
      <alignment horizontal="center" vertical="center"/>
    </xf>
    <xf numFmtId="0" fontId="0" fillId="0" borderId="0" xfId="0" applyAlignment="1">
      <alignment horizontal="center"/>
    </xf>
    <xf numFmtId="3" fontId="2" fillId="0" borderId="1" xfId="2"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4" fontId="2" fillId="0" borderId="0" xfId="0" applyNumberFormat="1" applyFont="1" applyAlignment="1">
      <alignment horizontal="center" vertical="center"/>
    </xf>
    <xf numFmtId="3" fontId="2" fillId="0" borderId="0" xfId="0" applyNumberFormat="1" applyFont="1" applyAlignment="1">
      <alignment horizontal="center" vertical="center"/>
    </xf>
    <xf numFmtId="3" fontId="2" fillId="0" borderId="0" xfId="2" applyNumberFormat="1" applyFont="1" applyFill="1" applyBorder="1" applyAlignment="1">
      <alignment horizontal="center" vertical="center"/>
    </xf>
    <xf numFmtId="0" fontId="2" fillId="0" borderId="0" xfId="0" applyFont="1" applyAlignment="1">
      <alignment horizontal="center" vertical="center"/>
    </xf>
    <xf numFmtId="3" fontId="1" fillId="0" borderId="0" xfId="0" applyNumberFormat="1" applyFont="1"/>
    <xf numFmtId="0" fontId="1" fillId="0" borderId="4" xfId="0" applyFont="1" applyBorder="1" applyAlignment="1">
      <alignment horizontal="center" vertical="center" wrapText="1"/>
    </xf>
    <xf numFmtId="167" fontId="6"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0" fontId="18" fillId="0" borderId="0" xfId="0" applyFont="1" applyAlignment="1">
      <alignment vertical="center"/>
    </xf>
    <xf numFmtId="0" fontId="14" fillId="0" borderId="2" xfId="0" applyFont="1" applyBorder="1" applyAlignment="1">
      <alignment horizontal="left" vertical="center" wrapText="1"/>
    </xf>
    <xf numFmtId="0" fontId="2" fillId="0" borderId="4" xfId="0" applyFont="1" applyBorder="1" applyAlignment="1">
      <alignment horizontal="center" vertical="center" wrapText="1"/>
    </xf>
    <xf numFmtId="0" fontId="1" fillId="0" borderId="1" xfId="0" applyFont="1" applyBorder="1" applyAlignment="1">
      <alignment horizontal="left" vertical="center"/>
    </xf>
    <xf numFmtId="0" fontId="2" fillId="0" borderId="2" xfId="0" applyFont="1" applyBorder="1" applyAlignment="1">
      <alignment horizontal="left" vertical="center"/>
    </xf>
    <xf numFmtId="4" fontId="2" fillId="0" borderId="0" xfId="0" applyNumberFormat="1" applyFont="1"/>
    <xf numFmtId="0" fontId="3" fillId="0" borderId="0" xfId="0" applyFont="1" applyAlignment="1">
      <alignment vertical="center"/>
    </xf>
    <xf numFmtId="3" fontId="25" fillId="0" borderId="0" xfId="0" applyNumberFormat="1" applyFont="1"/>
    <xf numFmtId="0" fontId="1" fillId="0" borderId="13" xfId="0" applyFont="1" applyBorder="1" applyAlignment="1">
      <alignment horizontal="center"/>
    </xf>
    <xf numFmtId="0" fontId="26" fillId="0" borderId="0" xfId="0" applyFont="1" applyAlignment="1">
      <alignment vertical="center"/>
    </xf>
    <xf numFmtId="0" fontId="10" fillId="0" borderId="0" xfId="0" applyFont="1" applyAlignment="1">
      <alignment horizontal="right" vertical="center"/>
    </xf>
    <xf numFmtId="0" fontId="1" fillId="0" borderId="0" xfId="0" applyFont="1" applyAlignment="1">
      <alignment horizontal="left"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horizontal="left"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9" fillId="0" borderId="0" xfId="0" applyFont="1" applyAlignment="1">
      <alignment horizontal="justify"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1" fillId="0" borderId="0" xfId="0" applyFont="1" applyAlignment="1">
      <alignment horizontal="center" vertical="center" wrapText="1"/>
    </xf>
    <xf numFmtId="0" fontId="5" fillId="0" borderId="0" xfId="0" applyFont="1" applyAlignment="1">
      <alignment horizontal="center" vertical="center"/>
    </xf>
    <xf numFmtId="0" fontId="3" fillId="0" borderId="13" xfId="0" applyFont="1" applyBorder="1" applyAlignment="1">
      <alignment horizontal="center" vertical="center"/>
    </xf>
    <xf numFmtId="0" fontId="2"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 fillId="0" borderId="0" xfId="0" applyFont="1" applyAlignment="1">
      <alignment horizontal="right" vertical="center"/>
    </xf>
    <xf numFmtId="0" fontId="1" fillId="0" borderId="0" xfId="0" applyFont="1" applyAlignment="1">
      <alignment horizont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right"/>
    </xf>
    <xf numFmtId="0" fontId="5" fillId="0" borderId="0" xfId="0" applyFont="1" applyAlignment="1">
      <alignment horizontal="center"/>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0" fillId="0" borderId="0" xfId="0" applyFont="1" applyAlignment="1">
      <alignment horizontal="center" vertical="center"/>
    </xf>
    <xf numFmtId="0" fontId="24" fillId="0" borderId="0" xfId="0" applyFont="1" applyAlignment="1">
      <alignment horizontal="center"/>
    </xf>
    <xf numFmtId="0" fontId="27" fillId="0" borderId="0" xfId="0" applyFont="1" applyAlignment="1">
      <alignment wrapText="1"/>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0" fillId="0" borderId="13" xfId="0" applyFont="1" applyBorder="1" applyAlignment="1">
      <alignment horizontal="left" vertical="center" wrapText="1"/>
    </xf>
  </cellXfs>
  <cellStyles count="3">
    <cellStyle name="Comma" xfId="2" builtinId="3"/>
    <cellStyle name="Normal" xfId="0" builtinId="0"/>
    <cellStyle name="Normal 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98"/>
  <sheetViews>
    <sheetView topLeftCell="A69" zoomScaleNormal="100" workbookViewId="0">
      <selection activeCell="A4" sqref="A4:L95"/>
    </sheetView>
  </sheetViews>
  <sheetFormatPr defaultRowHeight="15" x14ac:dyDescent="0.25"/>
  <cols>
    <col min="1" max="1" width="6.5703125" customWidth="1"/>
    <col min="2" max="2" width="30.42578125" bestFit="1" customWidth="1"/>
    <col min="3" max="3" width="10.5703125" customWidth="1"/>
    <col min="4" max="4" width="9.42578125" hidden="1" customWidth="1"/>
    <col min="5" max="5" width="9.5703125" bestFit="1" customWidth="1"/>
    <col min="6" max="6" width="13.5703125" customWidth="1"/>
    <col min="7" max="7" width="7" hidden="1" customWidth="1"/>
    <col min="8" max="8" width="9.85546875" bestFit="1" customWidth="1"/>
    <col min="9" max="9" width="11.7109375" customWidth="1"/>
    <col min="10" max="12" width="13" customWidth="1"/>
  </cols>
  <sheetData>
    <row r="1" spans="1:12" ht="17.649999999999999" customHeight="1" x14ac:dyDescent="0.25">
      <c r="F1" s="93"/>
      <c r="G1" s="93"/>
      <c r="H1" s="93"/>
      <c r="I1" s="93"/>
      <c r="J1" s="93"/>
      <c r="K1" s="93"/>
      <c r="L1" s="93"/>
    </row>
    <row r="2" spans="1:12" ht="16.5" x14ac:dyDescent="0.25">
      <c r="A2" s="94"/>
      <c r="B2" s="94"/>
      <c r="C2" s="94"/>
      <c r="D2" s="94"/>
      <c r="E2" s="94"/>
      <c r="F2" s="94"/>
      <c r="G2" s="94"/>
      <c r="H2" s="94"/>
      <c r="I2" s="94"/>
      <c r="J2" s="94"/>
      <c r="K2" s="94"/>
      <c r="L2" s="94"/>
    </row>
    <row r="3" spans="1:12" ht="23.25" customHeight="1" x14ac:dyDescent="0.25">
      <c r="A3" s="103"/>
      <c r="B3" s="103"/>
      <c r="C3" s="103"/>
      <c r="D3" s="103"/>
      <c r="E3" s="103"/>
      <c r="F3" s="103"/>
      <c r="G3" s="103"/>
      <c r="H3" s="103"/>
      <c r="I3" s="103"/>
      <c r="J3" s="103"/>
      <c r="K3" s="103"/>
    </row>
    <row r="4" spans="1:12" ht="19.5" customHeight="1" x14ac:dyDescent="0.25">
      <c r="A4" s="94" t="s">
        <v>408</v>
      </c>
      <c r="B4" s="104"/>
      <c r="C4" s="104"/>
      <c r="D4" s="104"/>
      <c r="E4" s="104"/>
      <c r="F4" s="104"/>
      <c r="G4" s="104"/>
      <c r="H4" s="104"/>
      <c r="I4" s="104"/>
      <c r="J4" s="104"/>
      <c r="K4" s="104"/>
    </row>
    <row r="5" spans="1:12" ht="9" customHeight="1" x14ac:dyDescent="0.25">
      <c r="A5" s="2"/>
      <c r="B5" s="105"/>
      <c r="C5" s="105"/>
      <c r="D5" s="105"/>
      <c r="E5" s="105"/>
      <c r="F5" s="105"/>
      <c r="G5" s="105"/>
      <c r="H5" s="105"/>
      <c r="I5" s="105"/>
      <c r="J5" s="105"/>
      <c r="K5" s="105"/>
    </row>
    <row r="6" spans="1:12" ht="23.1" customHeight="1" x14ac:dyDescent="0.25">
      <c r="A6" s="95" t="s">
        <v>10</v>
      </c>
      <c r="B6" s="95" t="s">
        <v>9</v>
      </c>
      <c r="C6" s="107" t="s">
        <v>212</v>
      </c>
      <c r="D6" s="98"/>
      <c r="E6" s="99"/>
      <c r="F6" s="98" t="s">
        <v>3</v>
      </c>
      <c r="G6" s="98"/>
      <c r="H6" s="99"/>
      <c r="I6" s="95" t="s">
        <v>0</v>
      </c>
      <c r="J6" s="95" t="s">
        <v>1</v>
      </c>
      <c r="K6" s="95" t="s">
        <v>208</v>
      </c>
      <c r="L6" s="102" t="s">
        <v>256</v>
      </c>
    </row>
    <row r="7" spans="1:12" ht="13.9" customHeight="1" x14ac:dyDescent="0.25">
      <c r="A7" s="96"/>
      <c r="B7" s="96"/>
      <c r="C7" s="108"/>
      <c r="D7" s="100"/>
      <c r="E7" s="101"/>
      <c r="F7" s="100"/>
      <c r="G7" s="100"/>
      <c r="H7" s="101"/>
      <c r="I7" s="96"/>
      <c r="J7" s="96"/>
      <c r="K7" s="96"/>
      <c r="L7" s="102"/>
    </row>
    <row r="8" spans="1:12" ht="35.25" customHeight="1" x14ac:dyDescent="0.25">
      <c r="A8" s="96"/>
      <c r="B8" s="96"/>
      <c r="C8" s="95" t="s">
        <v>14</v>
      </c>
      <c r="D8" s="95" t="s">
        <v>257</v>
      </c>
      <c r="E8" s="95" t="s">
        <v>5</v>
      </c>
      <c r="F8" s="95" t="s">
        <v>13</v>
      </c>
      <c r="G8" s="95" t="s">
        <v>257</v>
      </c>
      <c r="H8" s="95" t="s">
        <v>5</v>
      </c>
      <c r="I8" s="96"/>
      <c r="J8" s="96"/>
      <c r="K8" s="96"/>
      <c r="L8" s="102"/>
    </row>
    <row r="9" spans="1:12" ht="24.75" customHeight="1" x14ac:dyDescent="0.25">
      <c r="A9" s="97"/>
      <c r="B9" s="97"/>
      <c r="C9" s="97"/>
      <c r="D9" s="97"/>
      <c r="E9" s="97"/>
      <c r="F9" s="97"/>
      <c r="G9" s="97"/>
      <c r="H9" s="97"/>
      <c r="I9" s="97"/>
      <c r="J9" s="97"/>
      <c r="K9" s="97"/>
      <c r="L9" s="102"/>
    </row>
    <row r="10" spans="1:12" ht="23.1" customHeight="1" x14ac:dyDescent="0.25">
      <c r="A10" s="4"/>
      <c r="B10" s="4">
        <v>1</v>
      </c>
      <c r="C10" s="4">
        <v>2</v>
      </c>
      <c r="D10" s="4"/>
      <c r="E10" s="4">
        <v>3</v>
      </c>
      <c r="F10" s="4">
        <v>4</v>
      </c>
      <c r="G10" s="4"/>
      <c r="H10" s="4">
        <v>5</v>
      </c>
      <c r="I10" s="4">
        <v>6</v>
      </c>
      <c r="J10" s="4">
        <v>7</v>
      </c>
      <c r="K10" s="4">
        <v>8</v>
      </c>
      <c r="L10" s="28">
        <v>9</v>
      </c>
    </row>
    <row r="11" spans="1:12" ht="16.5" x14ac:dyDescent="0.25">
      <c r="A11" s="3" t="s">
        <v>6</v>
      </c>
      <c r="B11" s="12" t="s">
        <v>372</v>
      </c>
      <c r="C11" s="66"/>
      <c r="D11" s="66"/>
      <c r="E11" s="69"/>
      <c r="F11" s="66"/>
      <c r="G11" s="62"/>
      <c r="H11" s="61"/>
      <c r="I11" s="4"/>
      <c r="J11" s="4"/>
      <c r="K11" s="4"/>
      <c r="L11" s="28" t="str">
        <f t="shared" ref="L11:L74" si="0">IF(OR(C11&lt;D11,F11&lt;G11),"X"," ")</f>
        <v xml:space="preserve"> </v>
      </c>
    </row>
    <row r="12" spans="1:12" ht="16.5" hidden="1" x14ac:dyDescent="0.25">
      <c r="A12" s="3">
        <v>1</v>
      </c>
      <c r="B12" s="12" t="s">
        <v>258</v>
      </c>
      <c r="C12" s="67"/>
      <c r="D12" s="63"/>
      <c r="E12" s="70"/>
      <c r="F12" s="42"/>
      <c r="G12" s="62"/>
      <c r="H12" s="61"/>
      <c r="I12" s="4"/>
      <c r="J12" s="4"/>
      <c r="K12" s="4"/>
      <c r="L12" s="28" t="str">
        <f t="shared" si="0"/>
        <v xml:space="preserve"> </v>
      </c>
    </row>
    <row r="13" spans="1:12" ht="16.5" x14ac:dyDescent="0.25">
      <c r="A13" s="4" t="s">
        <v>214</v>
      </c>
      <c r="B13" s="6" t="s">
        <v>405</v>
      </c>
      <c r="C13" s="63">
        <v>37.29</v>
      </c>
      <c r="D13" s="63">
        <v>30</v>
      </c>
      <c r="E13" s="63">
        <f>C13/D13*100</f>
        <v>124.29999999999998</v>
      </c>
      <c r="F13" s="42">
        <v>9825</v>
      </c>
      <c r="G13" s="39">
        <v>8000</v>
      </c>
      <c r="H13" s="63">
        <f>F13/G13*100</f>
        <v>122.81249999999999</v>
      </c>
      <c r="I13" s="4"/>
      <c r="J13" s="4"/>
      <c r="K13" s="4"/>
      <c r="L13" s="28" t="str">
        <f t="shared" si="0"/>
        <v xml:space="preserve"> </v>
      </c>
    </row>
    <row r="14" spans="1:12" ht="16.5" x14ac:dyDescent="0.25">
      <c r="A14" s="4" t="s">
        <v>215</v>
      </c>
      <c r="B14" s="64" t="s">
        <v>406</v>
      </c>
      <c r="C14" s="63">
        <v>39.53</v>
      </c>
      <c r="D14" s="63">
        <v>30</v>
      </c>
      <c r="E14" s="63">
        <f>C14/D14*100</f>
        <v>131.76666666666668</v>
      </c>
      <c r="F14" s="39">
        <v>19631</v>
      </c>
      <c r="G14" s="39">
        <v>8000</v>
      </c>
      <c r="H14" s="63">
        <f>F14/G14*100</f>
        <v>245.38749999999999</v>
      </c>
      <c r="I14" s="4"/>
      <c r="J14" s="4"/>
      <c r="K14" s="4"/>
      <c r="L14" s="28" t="str">
        <f t="shared" si="0"/>
        <v xml:space="preserve"> </v>
      </c>
    </row>
    <row r="15" spans="1:12" ht="16.5" x14ac:dyDescent="0.25">
      <c r="A15" s="4" t="s">
        <v>216</v>
      </c>
      <c r="B15" s="64" t="s">
        <v>407</v>
      </c>
      <c r="C15" s="63">
        <v>67.900000000000006</v>
      </c>
      <c r="D15" s="63">
        <v>30</v>
      </c>
      <c r="E15" s="63">
        <f>C15/D15*100</f>
        <v>226.33333333333337</v>
      </c>
      <c r="F15" s="39">
        <v>16681</v>
      </c>
      <c r="G15" s="39">
        <v>8000</v>
      </c>
      <c r="H15" s="63">
        <f>F15/G15*100</f>
        <v>208.51250000000002</v>
      </c>
      <c r="I15" s="4"/>
      <c r="J15" s="4"/>
      <c r="K15" s="4"/>
      <c r="L15" s="28" t="str">
        <f t="shared" si="0"/>
        <v xml:space="preserve"> </v>
      </c>
    </row>
    <row r="16" spans="1:12" s="41" customFormat="1" ht="16.5" hidden="1" x14ac:dyDescent="0.25">
      <c r="A16" s="3">
        <v>2</v>
      </c>
      <c r="B16" s="65" t="s">
        <v>259</v>
      </c>
      <c r="C16" s="66"/>
      <c r="D16" s="66"/>
      <c r="E16" s="63"/>
      <c r="F16" s="40"/>
      <c r="G16" s="40"/>
      <c r="H16" s="63"/>
      <c r="I16" s="3"/>
      <c r="J16" s="3"/>
      <c r="K16" s="3"/>
      <c r="L16" s="28" t="str">
        <f t="shared" si="0"/>
        <v xml:space="preserve"> </v>
      </c>
    </row>
    <row r="17" spans="1:12" ht="19.899999999999999" customHeight="1" x14ac:dyDescent="0.25">
      <c r="A17" s="4" t="s">
        <v>223</v>
      </c>
      <c r="B17" s="64" t="s">
        <v>310</v>
      </c>
      <c r="C17" s="63">
        <v>5.98</v>
      </c>
      <c r="D17" s="63">
        <v>5.5</v>
      </c>
      <c r="E17" s="63">
        <f t="shared" ref="E17:E23" si="1">C17/D17*100</f>
        <v>108.72727272727273</v>
      </c>
      <c r="F17" s="39">
        <v>24456</v>
      </c>
      <c r="G17" s="39">
        <v>7000</v>
      </c>
      <c r="H17" s="63">
        <f t="shared" ref="H17:H23" si="2">F17/G17*100</f>
        <v>349.37142857142857</v>
      </c>
      <c r="I17" s="4"/>
      <c r="J17" s="4"/>
      <c r="K17" s="4"/>
      <c r="L17" s="28" t="str">
        <f t="shared" si="0"/>
        <v xml:space="preserve"> </v>
      </c>
    </row>
    <row r="18" spans="1:12" ht="19.899999999999999" customHeight="1" x14ac:dyDescent="0.25">
      <c r="A18" s="4" t="s">
        <v>220</v>
      </c>
      <c r="B18" s="64" t="s">
        <v>311</v>
      </c>
      <c r="C18" s="67">
        <v>8.83</v>
      </c>
      <c r="D18" s="63">
        <v>5.5</v>
      </c>
      <c r="E18" s="63">
        <f t="shared" si="1"/>
        <v>160.54545454545456</v>
      </c>
      <c r="F18" s="39">
        <v>15735</v>
      </c>
      <c r="G18" s="39">
        <v>7000</v>
      </c>
      <c r="H18" s="63">
        <f t="shared" si="2"/>
        <v>224.78571428571428</v>
      </c>
      <c r="I18" s="4"/>
      <c r="J18" s="4"/>
      <c r="K18" s="4"/>
      <c r="L18" s="28" t="str">
        <f t="shared" si="0"/>
        <v xml:space="preserve"> </v>
      </c>
    </row>
    <row r="19" spans="1:12" ht="19.899999999999999" customHeight="1" x14ac:dyDescent="0.25">
      <c r="A19" s="4" t="s">
        <v>221</v>
      </c>
      <c r="B19" s="64" t="s">
        <v>312</v>
      </c>
      <c r="C19" s="63">
        <v>6.19</v>
      </c>
      <c r="D19" s="63">
        <v>5.5</v>
      </c>
      <c r="E19" s="63">
        <f t="shared" si="1"/>
        <v>112.54545454545455</v>
      </c>
      <c r="F19" s="39">
        <v>23049</v>
      </c>
      <c r="G19" s="39">
        <v>7000</v>
      </c>
      <c r="H19" s="63">
        <f t="shared" si="2"/>
        <v>329.27142857142854</v>
      </c>
      <c r="I19" s="4"/>
      <c r="J19" s="4"/>
      <c r="K19" s="4"/>
      <c r="L19" s="28" t="str">
        <f t="shared" si="0"/>
        <v xml:space="preserve"> </v>
      </c>
    </row>
    <row r="20" spans="1:12" ht="19.899999999999999" customHeight="1" x14ac:dyDescent="0.25">
      <c r="A20" s="4" t="s">
        <v>260</v>
      </c>
      <c r="B20" s="64" t="s">
        <v>313</v>
      </c>
      <c r="C20" s="63">
        <v>2.96</v>
      </c>
      <c r="D20" s="63">
        <v>5.5</v>
      </c>
      <c r="E20" s="63">
        <f t="shared" si="1"/>
        <v>53.81818181818182</v>
      </c>
      <c r="F20" s="39">
        <v>20506</v>
      </c>
      <c r="G20" s="39">
        <v>7000</v>
      </c>
      <c r="H20" s="63">
        <f t="shared" si="2"/>
        <v>292.94285714285712</v>
      </c>
      <c r="I20" s="4"/>
      <c r="J20" s="4"/>
      <c r="K20" s="4"/>
      <c r="L20" s="28" t="str">
        <f t="shared" si="0"/>
        <v>X</v>
      </c>
    </row>
    <row r="21" spans="1:12" ht="19.899999999999999" customHeight="1" x14ac:dyDescent="0.25">
      <c r="A21" s="4" t="s">
        <v>261</v>
      </c>
      <c r="B21" s="64" t="s">
        <v>314</v>
      </c>
      <c r="C21" s="63">
        <v>5.77</v>
      </c>
      <c r="D21" s="63">
        <v>5.5</v>
      </c>
      <c r="E21" s="63">
        <f t="shared" si="1"/>
        <v>104.90909090909091</v>
      </c>
      <c r="F21" s="39">
        <v>9717</v>
      </c>
      <c r="G21" s="39">
        <v>7000</v>
      </c>
      <c r="H21" s="63">
        <f t="shared" si="2"/>
        <v>138.81428571428572</v>
      </c>
      <c r="I21" s="4"/>
      <c r="J21" s="4"/>
      <c r="K21" s="4"/>
      <c r="L21" s="28" t="str">
        <f t="shared" si="0"/>
        <v xml:space="preserve"> </v>
      </c>
    </row>
    <row r="22" spans="1:12" ht="19.899999999999999" customHeight="1" x14ac:dyDescent="0.25">
      <c r="A22" s="4" t="s">
        <v>262</v>
      </c>
      <c r="B22" s="64" t="s">
        <v>315</v>
      </c>
      <c r="C22" s="67">
        <v>10.220000000000001</v>
      </c>
      <c r="D22" s="63">
        <v>5.5</v>
      </c>
      <c r="E22" s="63">
        <f t="shared" si="1"/>
        <v>185.81818181818184</v>
      </c>
      <c r="F22" s="39">
        <v>23085</v>
      </c>
      <c r="G22" s="39">
        <v>7000</v>
      </c>
      <c r="H22" s="63">
        <f t="shared" si="2"/>
        <v>329.78571428571428</v>
      </c>
      <c r="I22" s="4"/>
      <c r="J22" s="4"/>
      <c r="K22" s="4"/>
      <c r="L22" s="28" t="str">
        <f t="shared" si="0"/>
        <v xml:space="preserve"> </v>
      </c>
    </row>
    <row r="23" spans="1:12" s="41" customFormat="1" ht="19.899999999999999" customHeight="1" x14ac:dyDescent="0.25">
      <c r="A23" s="4" t="s">
        <v>263</v>
      </c>
      <c r="B23" s="64" t="s">
        <v>316</v>
      </c>
      <c r="C23" s="63">
        <v>29.05</v>
      </c>
      <c r="D23" s="63">
        <v>5.5</v>
      </c>
      <c r="E23" s="63">
        <f t="shared" si="1"/>
        <v>528.18181818181824</v>
      </c>
      <c r="F23" s="39">
        <v>11864</v>
      </c>
      <c r="G23" s="39">
        <v>7000</v>
      </c>
      <c r="H23" s="63">
        <f t="shared" si="2"/>
        <v>169.48571428571429</v>
      </c>
      <c r="I23" s="4"/>
      <c r="J23" s="4"/>
      <c r="K23" s="4"/>
      <c r="L23" s="28" t="str">
        <f t="shared" si="0"/>
        <v xml:space="preserve"> </v>
      </c>
    </row>
    <row r="24" spans="1:12" ht="19.899999999999999" customHeight="1" x14ac:dyDescent="0.25">
      <c r="A24" s="3" t="s">
        <v>7</v>
      </c>
      <c r="B24" s="12" t="s">
        <v>364</v>
      </c>
      <c r="C24" s="66"/>
      <c r="D24" s="66"/>
      <c r="E24" s="63"/>
      <c r="F24" s="66"/>
      <c r="G24" s="62"/>
      <c r="H24" s="63"/>
      <c r="I24" s="4"/>
      <c r="J24" s="4"/>
      <c r="K24" s="4"/>
      <c r="L24" s="28" t="str">
        <f t="shared" si="0"/>
        <v xml:space="preserve"> </v>
      </c>
    </row>
    <row r="25" spans="1:12" ht="19.899999999999999" hidden="1" customHeight="1" x14ac:dyDescent="0.25">
      <c r="A25" s="3">
        <v>1</v>
      </c>
      <c r="B25" s="12" t="s">
        <v>258</v>
      </c>
      <c r="C25" s="66"/>
      <c r="D25" s="66"/>
      <c r="E25" s="63"/>
      <c r="F25" s="43"/>
      <c r="G25" s="62"/>
      <c r="H25" s="63"/>
      <c r="I25" s="4"/>
      <c r="J25" s="4"/>
      <c r="K25" s="4"/>
      <c r="L25" s="28" t="str">
        <f t="shared" si="0"/>
        <v xml:space="preserve"> </v>
      </c>
    </row>
    <row r="26" spans="1:12" ht="19.899999999999999" customHeight="1" x14ac:dyDescent="0.25">
      <c r="A26" s="4" t="s">
        <v>214</v>
      </c>
      <c r="B26" s="6" t="s">
        <v>285</v>
      </c>
      <c r="C26" s="63">
        <v>46.07</v>
      </c>
      <c r="D26" s="63">
        <v>30</v>
      </c>
      <c r="E26" s="63">
        <f>C26/D26*100</f>
        <v>153.56666666666666</v>
      </c>
      <c r="F26" s="42">
        <v>14090</v>
      </c>
      <c r="G26" s="39">
        <v>8000</v>
      </c>
      <c r="H26" s="63">
        <f t="shared" ref="H26:H36" si="3">F26/G26*100</f>
        <v>176.125</v>
      </c>
      <c r="I26" s="4"/>
      <c r="J26" s="4"/>
      <c r="K26" s="4"/>
      <c r="L26" s="28" t="str">
        <f t="shared" si="0"/>
        <v xml:space="preserve"> </v>
      </c>
    </row>
    <row r="27" spans="1:12" ht="19.899999999999999" customHeight="1" x14ac:dyDescent="0.25">
      <c r="A27" s="4" t="s">
        <v>215</v>
      </c>
      <c r="B27" s="6" t="s">
        <v>321</v>
      </c>
      <c r="C27" s="63">
        <v>34.69</v>
      </c>
      <c r="D27" s="63">
        <v>30</v>
      </c>
      <c r="E27" s="63">
        <f t="shared" ref="E27:E36" si="4">C27/D27*100</f>
        <v>115.63333333333333</v>
      </c>
      <c r="F27" s="42">
        <v>12168</v>
      </c>
      <c r="G27" s="39">
        <v>8000</v>
      </c>
      <c r="H27" s="63">
        <f t="shared" si="3"/>
        <v>152.1</v>
      </c>
      <c r="I27" s="4"/>
      <c r="J27" s="4"/>
      <c r="K27" s="4"/>
      <c r="L27" s="28" t="str">
        <f t="shared" si="0"/>
        <v xml:space="preserve"> </v>
      </c>
    </row>
    <row r="28" spans="1:12" ht="19.899999999999999" customHeight="1" x14ac:dyDescent="0.25">
      <c r="A28" s="4" t="s">
        <v>216</v>
      </c>
      <c r="B28" s="6" t="s">
        <v>323</v>
      </c>
      <c r="C28" s="63">
        <v>53.85</v>
      </c>
      <c r="D28" s="63">
        <v>30</v>
      </c>
      <c r="E28" s="63">
        <f t="shared" si="4"/>
        <v>179.50000000000003</v>
      </c>
      <c r="F28" s="42">
        <v>16403</v>
      </c>
      <c r="G28" s="39">
        <v>8000</v>
      </c>
      <c r="H28" s="63">
        <f t="shared" si="3"/>
        <v>205.03749999999999</v>
      </c>
      <c r="I28" s="4"/>
      <c r="J28" s="4"/>
      <c r="K28" s="4"/>
      <c r="L28" s="28" t="str">
        <f t="shared" si="0"/>
        <v xml:space="preserve"> </v>
      </c>
    </row>
    <row r="29" spans="1:12" ht="19.899999999999999" customHeight="1" x14ac:dyDescent="0.25">
      <c r="A29" s="4" t="s">
        <v>217</v>
      </c>
      <c r="B29" s="6" t="s">
        <v>324</v>
      </c>
      <c r="C29" s="63">
        <v>20.399999999999999</v>
      </c>
      <c r="D29" s="63">
        <v>30</v>
      </c>
      <c r="E29" s="63">
        <f t="shared" si="4"/>
        <v>68</v>
      </c>
      <c r="F29" s="42">
        <v>8588</v>
      </c>
      <c r="G29" s="39">
        <v>8000</v>
      </c>
      <c r="H29" s="63">
        <f t="shared" si="3"/>
        <v>107.35</v>
      </c>
      <c r="I29" s="4"/>
      <c r="J29" s="4"/>
      <c r="K29" s="4"/>
      <c r="L29" s="28" t="str">
        <f t="shared" si="0"/>
        <v>X</v>
      </c>
    </row>
    <row r="30" spans="1:12" ht="19.899999999999999" customHeight="1" x14ac:dyDescent="0.25">
      <c r="A30" s="4" t="s">
        <v>218</v>
      </c>
      <c r="B30" s="6" t="s">
        <v>269</v>
      </c>
      <c r="C30" s="63">
        <v>27.08</v>
      </c>
      <c r="D30" s="63">
        <v>30</v>
      </c>
      <c r="E30" s="63">
        <f t="shared" si="4"/>
        <v>90.266666666666666</v>
      </c>
      <c r="F30" s="42">
        <v>11110</v>
      </c>
      <c r="G30" s="39">
        <v>8000</v>
      </c>
      <c r="H30" s="63">
        <f t="shared" si="3"/>
        <v>138.875</v>
      </c>
      <c r="I30" s="4"/>
      <c r="J30" s="4"/>
      <c r="K30" s="4"/>
      <c r="L30" s="28" t="str">
        <f t="shared" si="0"/>
        <v>X</v>
      </c>
    </row>
    <row r="31" spans="1:12" ht="19.899999999999999" customHeight="1" x14ac:dyDescent="0.25">
      <c r="A31" s="4" t="s">
        <v>219</v>
      </c>
      <c r="B31" s="6" t="s">
        <v>325</v>
      </c>
      <c r="C31" s="63">
        <v>53.04</v>
      </c>
      <c r="D31" s="63">
        <v>30</v>
      </c>
      <c r="E31" s="63">
        <f t="shared" si="4"/>
        <v>176.8</v>
      </c>
      <c r="F31" s="42">
        <v>11744</v>
      </c>
      <c r="G31" s="39">
        <v>8000</v>
      </c>
      <c r="H31" s="63">
        <f t="shared" si="3"/>
        <v>146.80000000000001</v>
      </c>
      <c r="I31" s="4"/>
      <c r="J31" s="4"/>
      <c r="K31" s="4"/>
      <c r="L31" s="28" t="str">
        <f t="shared" si="0"/>
        <v xml:space="preserve"> </v>
      </c>
    </row>
    <row r="32" spans="1:12" ht="19.899999999999999" customHeight="1" x14ac:dyDescent="0.25">
      <c r="A32" s="4" t="s">
        <v>265</v>
      </c>
      <c r="B32" s="64" t="s">
        <v>326</v>
      </c>
      <c r="C32" s="63">
        <v>62.84</v>
      </c>
      <c r="D32" s="63">
        <v>30</v>
      </c>
      <c r="E32" s="63">
        <f t="shared" si="4"/>
        <v>209.4666666666667</v>
      </c>
      <c r="F32" s="39">
        <v>31058</v>
      </c>
      <c r="G32" s="39">
        <v>8000</v>
      </c>
      <c r="H32" s="63">
        <f t="shared" si="3"/>
        <v>388.22500000000002</v>
      </c>
      <c r="I32" s="4"/>
      <c r="J32" s="4"/>
      <c r="K32" s="4"/>
      <c r="L32" s="28" t="str">
        <f t="shared" si="0"/>
        <v xml:space="preserve"> </v>
      </c>
    </row>
    <row r="33" spans="1:12" s="41" customFormat="1" ht="19.899999999999999" hidden="1" customHeight="1" x14ac:dyDescent="0.25">
      <c r="A33" s="3">
        <v>2</v>
      </c>
      <c r="B33" s="65" t="s">
        <v>259</v>
      </c>
      <c r="C33" s="66"/>
      <c r="D33" s="66"/>
      <c r="E33" s="63"/>
      <c r="F33" s="40"/>
      <c r="G33" s="40"/>
      <c r="H33" s="63"/>
      <c r="I33" s="3"/>
      <c r="J33" s="3"/>
      <c r="K33" s="3"/>
      <c r="L33" s="28" t="str">
        <f t="shared" si="0"/>
        <v xml:space="preserve"> </v>
      </c>
    </row>
    <row r="34" spans="1:12" ht="19.899999999999999" customHeight="1" x14ac:dyDescent="0.25">
      <c r="A34" s="4" t="s">
        <v>223</v>
      </c>
      <c r="B34" s="64" t="s">
        <v>319</v>
      </c>
      <c r="C34" s="63">
        <v>11.76</v>
      </c>
      <c r="D34" s="63">
        <v>5.5</v>
      </c>
      <c r="E34" s="63">
        <f t="shared" si="4"/>
        <v>213.81818181818181</v>
      </c>
      <c r="F34" s="39">
        <v>21974</v>
      </c>
      <c r="G34" s="39">
        <v>5000</v>
      </c>
      <c r="H34" s="63">
        <f t="shared" si="3"/>
        <v>439.48</v>
      </c>
      <c r="I34" s="4"/>
      <c r="J34" s="4"/>
      <c r="K34" s="4"/>
      <c r="L34" s="28" t="str">
        <f t="shared" si="0"/>
        <v xml:space="preserve"> </v>
      </c>
    </row>
    <row r="35" spans="1:12" ht="19.899999999999999" customHeight="1" x14ac:dyDescent="0.3">
      <c r="A35" s="4" t="s">
        <v>220</v>
      </c>
      <c r="B35" s="64" t="s">
        <v>320</v>
      </c>
      <c r="C35" s="63">
        <v>12.08</v>
      </c>
      <c r="D35" s="63">
        <v>5.5</v>
      </c>
      <c r="E35" s="63">
        <f t="shared" si="4"/>
        <v>219.63636363636363</v>
      </c>
      <c r="F35" s="68">
        <v>22917</v>
      </c>
      <c r="G35" s="39">
        <v>5000</v>
      </c>
      <c r="H35" s="63">
        <f t="shared" si="3"/>
        <v>458.34000000000003</v>
      </c>
      <c r="I35" s="4"/>
      <c r="J35" s="4"/>
      <c r="K35" s="4"/>
      <c r="L35" s="28" t="str">
        <f t="shared" si="0"/>
        <v xml:space="preserve"> </v>
      </c>
    </row>
    <row r="36" spans="1:12" ht="19.899999999999999" customHeight="1" x14ac:dyDescent="0.25">
      <c r="A36" s="4" t="s">
        <v>221</v>
      </c>
      <c r="B36" s="64" t="s">
        <v>322</v>
      </c>
      <c r="C36" s="63">
        <v>32.18</v>
      </c>
      <c r="D36" s="63">
        <v>5.5</v>
      </c>
      <c r="E36" s="63">
        <f t="shared" si="4"/>
        <v>585.09090909090901</v>
      </c>
      <c r="F36" s="39">
        <v>21468</v>
      </c>
      <c r="G36" s="39">
        <v>5000</v>
      </c>
      <c r="H36" s="63">
        <f t="shared" si="3"/>
        <v>429.35999999999996</v>
      </c>
      <c r="I36" s="4"/>
      <c r="J36" s="4"/>
      <c r="K36" s="4"/>
      <c r="L36" s="28" t="str">
        <f t="shared" si="0"/>
        <v xml:space="preserve"> </v>
      </c>
    </row>
    <row r="37" spans="1:12" ht="19.899999999999999" customHeight="1" x14ac:dyDescent="0.25">
      <c r="A37" s="3" t="s">
        <v>8</v>
      </c>
      <c r="B37" s="12" t="s">
        <v>286</v>
      </c>
      <c r="C37" s="22"/>
      <c r="D37" s="22"/>
      <c r="E37" s="63"/>
      <c r="F37" s="66"/>
      <c r="G37" s="13"/>
      <c r="H37" s="63"/>
      <c r="I37" s="20"/>
      <c r="J37" s="20"/>
      <c r="K37" s="20"/>
      <c r="L37" s="28" t="str">
        <f t="shared" si="0"/>
        <v xml:space="preserve"> </v>
      </c>
    </row>
    <row r="38" spans="1:12" ht="19.899999999999999" hidden="1" customHeight="1" x14ac:dyDescent="0.25">
      <c r="A38" s="3">
        <v>1</v>
      </c>
      <c r="B38" s="12" t="s">
        <v>365</v>
      </c>
      <c r="C38" s="22"/>
      <c r="D38" s="63"/>
      <c r="E38" s="63"/>
      <c r="F38" s="13"/>
      <c r="G38" s="13"/>
      <c r="H38" s="63"/>
      <c r="I38" s="20"/>
      <c r="J38" s="20"/>
      <c r="K38" s="20"/>
      <c r="L38" s="28" t="str">
        <f t="shared" si="0"/>
        <v xml:space="preserve"> </v>
      </c>
    </row>
    <row r="39" spans="1:12" ht="19.899999999999999" customHeight="1" x14ac:dyDescent="0.25">
      <c r="A39" s="4" t="s">
        <v>214</v>
      </c>
      <c r="B39" s="64" t="s">
        <v>327</v>
      </c>
      <c r="C39" s="63">
        <v>15.62</v>
      </c>
      <c r="D39" s="63">
        <v>30</v>
      </c>
      <c r="E39" s="63">
        <f t="shared" ref="E39:E95" si="5">C39/D39*100</f>
        <v>52.066666666666663</v>
      </c>
      <c r="F39" s="39">
        <v>13838</v>
      </c>
      <c r="G39" s="39">
        <v>8000</v>
      </c>
      <c r="H39" s="63">
        <f t="shared" ref="H39:H95" si="6">F39/G39*100</f>
        <v>172.97499999999999</v>
      </c>
      <c r="I39" s="4"/>
      <c r="J39" s="4"/>
      <c r="K39" s="4"/>
      <c r="L39" s="28" t="str">
        <f t="shared" si="0"/>
        <v>X</v>
      </c>
    </row>
    <row r="40" spans="1:12" ht="19.899999999999999" hidden="1" customHeight="1" x14ac:dyDescent="0.25">
      <c r="A40" s="3">
        <v>2</v>
      </c>
      <c r="B40" s="65" t="s">
        <v>366</v>
      </c>
      <c r="C40" s="63"/>
      <c r="D40" s="63"/>
      <c r="E40" s="63"/>
      <c r="F40" s="39"/>
      <c r="G40" s="39"/>
      <c r="H40" s="63"/>
      <c r="I40" s="4"/>
      <c r="J40" s="4"/>
      <c r="K40" s="4"/>
      <c r="L40" s="28" t="str">
        <f t="shared" si="0"/>
        <v xml:space="preserve"> </v>
      </c>
    </row>
    <row r="41" spans="1:12" ht="19.899999999999999" customHeight="1" x14ac:dyDescent="0.25">
      <c r="A41" s="4" t="s">
        <v>223</v>
      </c>
      <c r="B41" s="64" t="s">
        <v>328</v>
      </c>
      <c r="C41" s="63">
        <v>50.29</v>
      </c>
      <c r="D41" s="63">
        <v>30</v>
      </c>
      <c r="E41" s="63">
        <f t="shared" si="5"/>
        <v>167.63333333333333</v>
      </c>
      <c r="F41" s="39">
        <v>13234</v>
      </c>
      <c r="G41" s="39">
        <v>8000</v>
      </c>
      <c r="H41" s="63">
        <f t="shared" si="6"/>
        <v>165.42500000000001</v>
      </c>
      <c r="I41" s="4"/>
      <c r="J41" s="4"/>
      <c r="K41" s="4"/>
      <c r="L41" s="28" t="str">
        <f t="shared" si="0"/>
        <v xml:space="preserve"> </v>
      </c>
    </row>
    <row r="42" spans="1:12" ht="19.899999999999999" customHeight="1" x14ac:dyDescent="0.25">
      <c r="A42" s="4" t="s">
        <v>220</v>
      </c>
      <c r="B42" s="64" t="s">
        <v>329</v>
      </c>
      <c r="C42" s="63">
        <v>59.01</v>
      </c>
      <c r="D42" s="63">
        <v>30</v>
      </c>
      <c r="E42" s="63">
        <f t="shared" si="5"/>
        <v>196.7</v>
      </c>
      <c r="F42" s="39">
        <v>23122</v>
      </c>
      <c r="G42" s="39">
        <v>8000</v>
      </c>
      <c r="H42" s="63">
        <f t="shared" si="6"/>
        <v>289.02499999999998</v>
      </c>
      <c r="I42" s="4"/>
      <c r="J42" s="4"/>
      <c r="K42" s="4"/>
      <c r="L42" s="28" t="str">
        <f t="shared" si="0"/>
        <v xml:space="preserve"> </v>
      </c>
    </row>
    <row r="43" spans="1:12" ht="19.899999999999999" customHeight="1" x14ac:dyDescent="0.25">
      <c r="A43" s="4" t="s">
        <v>221</v>
      </c>
      <c r="B43" s="64" t="s">
        <v>288</v>
      </c>
      <c r="C43" s="63">
        <v>48.47</v>
      </c>
      <c r="D43" s="63">
        <v>30</v>
      </c>
      <c r="E43" s="63">
        <f t="shared" si="5"/>
        <v>161.56666666666666</v>
      </c>
      <c r="F43" s="39">
        <v>12047</v>
      </c>
      <c r="G43" s="39">
        <v>8000</v>
      </c>
      <c r="H43" s="63">
        <f t="shared" si="6"/>
        <v>150.58750000000001</v>
      </c>
      <c r="I43" s="4"/>
      <c r="J43" s="4"/>
      <c r="K43" s="4"/>
      <c r="L43" s="28" t="str">
        <f t="shared" si="0"/>
        <v xml:space="preserve"> </v>
      </c>
    </row>
    <row r="44" spans="1:12" ht="19.899999999999999" customHeight="1" x14ac:dyDescent="0.25">
      <c r="A44" s="4" t="s">
        <v>260</v>
      </c>
      <c r="B44" s="64" t="s">
        <v>330</v>
      </c>
      <c r="C44" s="63">
        <v>44.01</v>
      </c>
      <c r="D44" s="63">
        <v>30</v>
      </c>
      <c r="E44" s="63">
        <f t="shared" si="5"/>
        <v>146.69999999999999</v>
      </c>
      <c r="F44" s="39">
        <v>11962</v>
      </c>
      <c r="G44" s="39">
        <v>8000</v>
      </c>
      <c r="H44" s="63">
        <f t="shared" si="6"/>
        <v>149.52500000000001</v>
      </c>
      <c r="I44" s="4"/>
      <c r="J44" s="4"/>
      <c r="K44" s="4"/>
      <c r="L44" s="28" t="str">
        <f t="shared" si="0"/>
        <v xml:space="preserve"> </v>
      </c>
    </row>
    <row r="45" spans="1:12" ht="19.899999999999999" customHeight="1" x14ac:dyDescent="0.25">
      <c r="A45" s="4" t="s">
        <v>261</v>
      </c>
      <c r="B45" s="64" t="s">
        <v>289</v>
      </c>
      <c r="C45" s="63">
        <v>66.400000000000006</v>
      </c>
      <c r="D45" s="63">
        <v>30</v>
      </c>
      <c r="E45" s="63">
        <f t="shared" si="5"/>
        <v>221.33333333333334</v>
      </c>
      <c r="F45" s="39">
        <v>14437</v>
      </c>
      <c r="G45" s="39">
        <v>8000</v>
      </c>
      <c r="H45" s="63">
        <f t="shared" si="6"/>
        <v>180.46250000000001</v>
      </c>
      <c r="I45" s="4"/>
      <c r="J45" s="4"/>
      <c r="K45" s="4"/>
      <c r="L45" s="28" t="str">
        <f t="shared" si="0"/>
        <v xml:space="preserve"> </v>
      </c>
    </row>
    <row r="46" spans="1:12" ht="19.899999999999999" customHeight="1" x14ac:dyDescent="0.25">
      <c r="A46" s="4" t="s">
        <v>262</v>
      </c>
      <c r="B46" s="64" t="s">
        <v>331</v>
      </c>
      <c r="C46" s="63">
        <v>66.87</v>
      </c>
      <c r="D46" s="63">
        <v>30</v>
      </c>
      <c r="E46" s="63">
        <f t="shared" si="5"/>
        <v>222.9</v>
      </c>
      <c r="F46" s="39">
        <v>10354</v>
      </c>
      <c r="G46" s="39">
        <v>8000</v>
      </c>
      <c r="H46" s="63">
        <f t="shared" si="6"/>
        <v>129.42499999999998</v>
      </c>
      <c r="I46" s="4"/>
      <c r="J46" s="4"/>
      <c r="K46" s="4"/>
      <c r="L46" s="28" t="str">
        <f t="shared" si="0"/>
        <v xml:space="preserve"> </v>
      </c>
    </row>
    <row r="47" spans="1:12" ht="19.899999999999999" customHeight="1" x14ac:dyDescent="0.25">
      <c r="A47" s="4" t="s">
        <v>263</v>
      </c>
      <c r="B47" s="64" t="s">
        <v>290</v>
      </c>
      <c r="C47" s="63">
        <v>32.42</v>
      </c>
      <c r="D47" s="63">
        <v>30</v>
      </c>
      <c r="E47" s="63">
        <f t="shared" si="5"/>
        <v>108.06666666666666</v>
      </c>
      <c r="F47" s="39">
        <v>13994</v>
      </c>
      <c r="G47" s="39">
        <v>8000</v>
      </c>
      <c r="H47" s="63">
        <f t="shared" si="6"/>
        <v>174.92500000000001</v>
      </c>
      <c r="I47" s="3"/>
      <c r="J47" s="3"/>
      <c r="K47" s="3"/>
      <c r="L47" s="28" t="str">
        <f t="shared" si="0"/>
        <v xml:space="preserve"> </v>
      </c>
    </row>
    <row r="48" spans="1:12" ht="19.899999999999999" customHeight="1" x14ac:dyDescent="0.25">
      <c r="A48" s="4" t="s">
        <v>264</v>
      </c>
      <c r="B48" s="64" t="s">
        <v>332</v>
      </c>
      <c r="C48" s="63">
        <v>40.700000000000003</v>
      </c>
      <c r="D48" s="63">
        <v>30</v>
      </c>
      <c r="E48" s="63">
        <f t="shared" si="5"/>
        <v>135.66666666666666</v>
      </c>
      <c r="F48" s="39">
        <v>18667</v>
      </c>
      <c r="G48" s="39">
        <v>8000</v>
      </c>
      <c r="H48" s="63">
        <f t="shared" si="6"/>
        <v>233.33750000000003</v>
      </c>
      <c r="I48" s="4"/>
      <c r="J48" s="4"/>
      <c r="K48" s="4"/>
      <c r="L48" s="28" t="str">
        <f t="shared" si="0"/>
        <v xml:space="preserve"> </v>
      </c>
    </row>
    <row r="49" spans="1:12" ht="19.899999999999999" customHeight="1" x14ac:dyDescent="0.25">
      <c r="A49" s="3" t="s">
        <v>81</v>
      </c>
      <c r="B49" s="12" t="s">
        <v>309</v>
      </c>
      <c r="C49" s="66"/>
      <c r="D49" s="63"/>
      <c r="E49" s="63"/>
      <c r="F49" s="66"/>
      <c r="G49" s="39"/>
      <c r="H49" s="63"/>
      <c r="I49" s="4"/>
      <c r="J49" s="4"/>
      <c r="K49" s="4"/>
      <c r="L49" s="28" t="str">
        <f t="shared" si="0"/>
        <v xml:space="preserve"> </v>
      </c>
    </row>
    <row r="50" spans="1:12" ht="19.899999999999999" hidden="1" customHeight="1" x14ac:dyDescent="0.25">
      <c r="A50" s="3">
        <v>1</v>
      </c>
      <c r="B50" s="12" t="s">
        <v>365</v>
      </c>
      <c r="C50" s="66"/>
      <c r="D50" s="63"/>
      <c r="E50" s="63"/>
      <c r="F50" s="43"/>
      <c r="G50" s="39"/>
      <c r="H50" s="63"/>
      <c r="I50" s="4"/>
      <c r="J50" s="4"/>
      <c r="K50" s="4"/>
      <c r="L50" s="28" t="str">
        <f t="shared" si="0"/>
        <v xml:space="preserve"> </v>
      </c>
    </row>
    <row r="51" spans="1:12" ht="19.899999999999999" customHeight="1" x14ac:dyDescent="0.25">
      <c r="A51" s="4" t="s">
        <v>214</v>
      </c>
      <c r="B51" s="6" t="s">
        <v>334</v>
      </c>
      <c r="C51" s="63">
        <v>13.4</v>
      </c>
      <c r="D51" s="63">
        <v>30</v>
      </c>
      <c r="E51" s="63">
        <f t="shared" si="5"/>
        <v>44.666666666666664</v>
      </c>
      <c r="F51" s="42">
        <v>17587</v>
      </c>
      <c r="G51" s="39">
        <v>8000</v>
      </c>
      <c r="H51" s="63">
        <f t="shared" si="6"/>
        <v>219.83750000000001</v>
      </c>
      <c r="I51" s="4"/>
      <c r="J51" s="4"/>
      <c r="K51" s="4"/>
      <c r="L51" s="28" t="str">
        <f t="shared" si="0"/>
        <v>X</v>
      </c>
    </row>
    <row r="52" spans="1:12" ht="19.899999999999999" hidden="1" customHeight="1" x14ac:dyDescent="0.25">
      <c r="A52" s="3">
        <v>1</v>
      </c>
      <c r="B52" s="12" t="s">
        <v>258</v>
      </c>
      <c r="C52" s="66"/>
      <c r="D52" s="63"/>
      <c r="E52" s="63"/>
      <c r="F52" s="43"/>
      <c r="G52" s="39"/>
      <c r="H52" s="63"/>
      <c r="I52" s="4"/>
      <c r="J52" s="4"/>
      <c r="K52" s="4"/>
      <c r="L52" s="28" t="str">
        <f t="shared" si="0"/>
        <v xml:space="preserve"> </v>
      </c>
    </row>
    <row r="53" spans="1:12" ht="19.899999999999999" customHeight="1" x14ac:dyDescent="0.25">
      <c r="A53" s="4" t="s">
        <v>214</v>
      </c>
      <c r="B53" s="64" t="s">
        <v>335</v>
      </c>
      <c r="C53" s="63">
        <v>71.25</v>
      </c>
      <c r="D53" s="63">
        <v>30</v>
      </c>
      <c r="E53" s="63">
        <f t="shared" si="5"/>
        <v>237.5</v>
      </c>
      <c r="F53" s="39">
        <v>13965</v>
      </c>
      <c r="G53" s="39">
        <v>8000</v>
      </c>
      <c r="H53" s="63">
        <f t="shared" si="6"/>
        <v>174.5625</v>
      </c>
      <c r="I53" s="4"/>
      <c r="J53" s="4"/>
      <c r="K53" s="4"/>
      <c r="L53" s="28" t="str">
        <f t="shared" si="0"/>
        <v xml:space="preserve"> </v>
      </c>
    </row>
    <row r="54" spans="1:12" ht="19.899999999999999" customHeight="1" x14ac:dyDescent="0.25">
      <c r="A54" s="4" t="s">
        <v>215</v>
      </c>
      <c r="B54" s="64" t="s">
        <v>292</v>
      </c>
      <c r="C54" s="63">
        <v>31.58</v>
      </c>
      <c r="D54" s="63">
        <v>30</v>
      </c>
      <c r="E54" s="63">
        <f t="shared" si="5"/>
        <v>105.26666666666667</v>
      </c>
      <c r="F54" s="39">
        <v>13056</v>
      </c>
      <c r="G54" s="39">
        <v>8000</v>
      </c>
      <c r="H54" s="63">
        <f t="shared" si="6"/>
        <v>163.19999999999999</v>
      </c>
      <c r="I54" s="4"/>
      <c r="J54" s="4"/>
      <c r="K54" s="4"/>
      <c r="L54" s="28" t="str">
        <f t="shared" si="0"/>
        <v xml:space="preserve"> </v>
      </c>
    </row>
    <row r="55" spans="1:12" ht="19.899999999999999" customHeight="1" x14ac:dyDescent="0.25">
      <c r="A55" s="4" t="s">
        <v>216</v>
      </c>
      <c r="B55" s="64" t="s">
        <v>336</v>
      </c>
      <c r="C55" s="63">
        <v>27.92</v>
      </c>
      <c r="D55" s="63">
        <v>30</v>
      </c>
      <c r="E55" s="63">
        <f t="shared" si="5"/>
        <v>93.066666666666677</v>
      </c>
      <c r="F55" s="39">
        <v>9103</v>
      </c>
      <c r="G55" s="39">
        <v>8000</v>
      </c>
      <c r="H55" s="63">
        <f t="shared" si="6"/>
        <v>113.78749999999999</v>
      </c>
      <c r="I55" s="4"/>
      <c r="J55" s="4"/>
      <c r="K55" s="4"/>
      <c r="L55" s="28" t="str">
        <f t="shared" si="0"/>
        <v>X</v>
      </c>
    </row>
    <row r="56" spans="1:12" ht="19.899999999999999" customHeight="1" x14ac:dyDescent="0.25">
      <c r="A56" s="4" t="s">
        <v>217</v>
      </c>
      <c r="B56" s="64" t="s">
        <v>337</v>
      </c>
      <c r="C56" s="67">
        <v>57.68</v>
      </c>
      <c r="D56" s="63">
        <v>30</v>
      </c>
      <c r="E56" s="63">
        <f t="shared" si="5"/>
        <v>192.26666666666668</v>
      </c>
      <c r="F56" s="39">
        <v>13405</v>
      </c>
      <c r="G56" s="39">
        <v>8000</v>
      </c>
      <c r="H56" s="63">
        <f t="shared" si="6"/>
        <v>167.5625</v>
      </c>
      <c r="I56" s="4"/>
      <c r="J56" s="4"/>
      <c r="K56" s="4"/>
      <c r="L56" s="28" t="str">
        <f t="shared" si="0"/>
        <v xml:space="preserve"> </v>
      </c>
    </row>
    <row r="57" spans="1:12" ht="19.899999999999999" customHeight="1" x14ac:dyDescent="0.25">
      <c r="A57" s="4" t="s">
        <v>218</v>
      </c>
      <c r="B57" s="64" t="s">
        <v>293</v>
      </c>
      <c r="C57" s="63">
        <v>49.22</v>
      </c>
      <c r="D57" s="63">
        <v>30</v>
      </c>
      <c r="E57" s="63">
        <f t="shared" si="5"/>
        <v>164.06666666666666</v>
      </c>
      <c r="F57" s="39">
        <v>15251</v>
      </c>
      <c r="G57" s="39">
        <v>8000</v>
      </c>
      <c r="H57" s="63">
        <f t="shared" si="6"/>
        <v>190.63749999999999</v>
      </c>
      <c r="I57" s="4"/>
      <c r="J57" s="4"/>
      <c r="K57" s="4"/>
      <c r="L57" s="28" t="str">
        <f t="shared" si="0"/>
        <v xml:space="preserve"> </v>
      </c>
    </row>
    <row r="58" spans="1:12" ht="19.899999999999999" customHeight="1" x14ac:dyDescent="0.25">
      <c r="A58" s="4" t="s">
        <v>219</v>
      </c>
      <c r="B58" s="64" t="s">
        <v>338</v>
      </c>
      <c r="C58" s="63">
        <v>51.01</v>
      </c>
      <c r="D58" s="63">
        <v>30</v>
      </c>
      <c r="E58" s="63">
        <f t="shared" si="5"/>
        <v>170.03333333333333</v>
      </c>
      <c r="F58" s="39">
        <v>13161</v>
      </c>
      <c r="G58" s="39">
        <v>8000</v>
      </c>
      <c r="H58" s="63">
        <f t="shared" si="6"/>
        <v>164.51249999999999</v>
      </c>
      <c r="I58" s="4"/>
      <c r="J58" s="4"/>
      <c r="K58" s="4"/>
      <c r="L58" s="28" t="str">
        <f t="shared" si="0"/>
        <v xml:space="preserve"> </v>
      </c>
    </row>
    <row r="59" spans="1:12" ht="19.899999999999999" customHeight="1" x14ac:dyDescent="0.25">
      <c r="A59" s="4" t="s">
        <v>265</v>
      </c>
      <c r="B59" s="64" t="s">
        <v>294</v>
      </c>
      <c r="C59" s="63">
        <v>87.72</v>
      </c>
      <c r="D59" s="63">
        <v>30</v>
      </c>
      <c r="E59" s="63">
        <f t="shared" si="5"/>
        <v>292.39999999999998</v>
      </c>
      <c r="F59" s="39">
        <v>29479</v>
      </c>
      <c r="G59" s="39">
        <v>8000</v>
      </c>
      <c r="H59" s="63">
        <f t="shared" si="6"/>
        <v>368.48750000000001</v>
      </c>
      <c r="I59" s="4"/>
      <c r="J59" s="4"/>
      <c r="K59" s="4"/>
      <c r="L59" s="28" t="str">
        <f t="shared" si="0"/>
        <v xml:space="preserve"> </v>
      </c>
    </row>
    <row r="60" spans="1:12" s="41" customFormat="1" ht="19.899999999999999" customHeight="1" x14ac:dyDescent="0.25">
      <c r="A60" s="4" t="s">
        <v>266</v>
      </c>
      <c r="B60" s="64" t="s">
        <v>339</v>
      </c>
      <c r="C60" s="63">
        <v>41.82</v>
      </c>
      <c r="D60" s="63">
        <v>30</v>
      </c>
      <c r="E60" s="63">
        <f t="shared" si="5"/>
        <v>139.39999999999998</v>
      </c>
      <c r="F60" s="39">
        <v>11468</v>
      </c>
      <c r="G60" s="39">
        <v>8000</v>
      </c>
      <c r="H60" s="63">
        <f t="shared" si="6"/>
        <v>143.35</v>
      </c>
      <c r="I60" s="3"/>
      <c r="J60" s="3"/>
      <c r="K60" s="3"/>
      <c r="L60" s="28" t="str">
        <f t="shared" si="0"/>
        <v xml:space="preserve"> </v>
      </c>
    </row>
    <row r="61" spans="1:12" ht="19.899999999999999" customHeight="1" x14ac:dyDescent="0.25">
      <c r="A61" s="4" t="s">
        <v>267</v>
      </c>
      <c r="B61" s="64" t="s">
        <v>340</v>
      </c>
      <c r="C61" s="63">
        <v>100.16</v>
      </c>
      <c r="D61" s="63">
        <v>30</v>
      </c>
      <c r="E61" s="63">
        <f t="shared" si="5"/>
        <v>333.86666666666667</v>
      </c>
      <c r="F61" s="39">
        <v>23062</v>
      </c>
      <c r="G61" s="39">
        <v>8000</v>
      </c>
      <c r="H61" s="63">
        <f t="shared" si="6"/>
        <v>288.27500000000003</v>
      </c>
      <c r="I61" s="4"/>
      <c r="J61" s="4"/>
      <c r="K61" s="4"/>
      <c r="L61" s="28" t="str">
        <f t="shared" si="0"/>
        <v xml:space="preserve"> </v>
      </c>
    </row>
    <row r="62" spans="1:12" ht="19.899999999999999" customHeight="1" x14ac:dyDescent="0.25">
      <c r="A62" s="4" t="s">
        <v>268</v>
      </c>
      <c r="B62" s="6" t="s">
        <v>370</v>
      </c>
      <c r="C62" s="63">
        <v>47.77</v>
      </c>
      <c r="D62" s="63">
        <v>30</v>
      </c>
      <c r="E62" s="63">
        <f t="shared" si="5"/>
        <v>159.23333333333335</v>
      </c>
      <c r="F62" s="42">
        <v>17179</v>
      </c>
      <c r="G62" s="39">
        <v>8000</v>
      </c>
      <c r="H62" s="63">
        <f t="shared" si="6"/>
        <v>214.73749999999998</v>
      </c>
      <c r="I62" s="4"/>
      <c r="J62" s="4"/>
      <c r="K62" s="4"/>
      <c r="L62" s="28" t="str">
        <f t="shared" si="0"/>
        <v xml:space="preserve"> </v>
      </c>
    </row>
    <row r="63" spans="1:12" s="41" customFormat="1" ht="19.899999999999999" customHeight="1" x14ac:dyDescent="0.25">
      <c r="A63" s="3" t="s">
        <v>105</v>
      </c>
      <c r="B63" s="12" t="s">
        <v>299</v>
      </c>
      <c r="C63" s="66"/>
      <c r="D63" s="63"/>
      <c r="E63" s="63"/>
      <c r="F63" s="66"/>
      <c r="G63" s="39"/>
      <c r="H63" s="63"/>
      <c r="I63" s="3"/>
      <c r="J63" s="3"/>
      <c r="K63" s="3"/>
      <c r="L63" s="28" t="str">
        <f t="shared" si="0"/>
        <v xml:space="preserve"> </v>
      </c>
    </row>
    <row r="64" spans="1:12" s="41" customFormat="1" ht="19.899999999999999" hidden="1" customHeight="1" x14ac:dyDescent="0.25">
      <c r="A64" s="3">
        <v>1</v>
      </c>
      <c r="B64" s="12" t="s">
        <v>365</v>
      </c>
      <c r="C64" s="66"/>
      <c r="D64" s="63"/>
      <c r="E64" s="63"/>
      <c r="F64" s="43"/>
      <c r="G64" s="39"/>
      <c r="H64" s="63"/>
      <c r="I64" s="3"/>
      <c r="J64" s="3"/>
      <c r="K64" s="3"/>
      <c r="L64" s="28" t="str">
        <f t="shared" si="0"/>
        <v xml:space="preserve"> </v>
      </c>
    </row>
    <row r="65" spans="1:12" s="41" customFormat="1" ht="19.899999999999999" customHeight="1" x14ac:dyDescent="0.25">
      <c r="A65" s="4" t="s">
        <v>214</v>
      </c>
      <c r="B65" s="6" t="s">
        <v>341</v>
      </c>
      <c r="C65" s="63">
        <v>26.54</v>
      </c>
      <c r="D65" s="63">
        <v>30</v>
      </c>
      <c r="E65" s="63">
        <f t="shared" si="5"/>
        <v>88.466666666666654</v>
      </c>
      <c r="F65" s="42">
        <v>25794</v>
      </c>
      <c r="G65" s="39">
        <v>8000</v>
      </c>
      <c r="H65" s="63">
        <f t="shared" si="6"/>
        <v>322.42500000000001</v>
      </c>
      <c r="I65" s="3"/>
      <c r="J65" s="3"/>
      <c r="K65" s="3"/>
      <c r="L65" s="28" t="str">
        <f t="shared" si="0"/>
        <v>X</v>
      </c>
    </row>
    <row r="66" spans="1:12" ht="19.899999999999999" hidden="1" customHeight="1" x14ac:dyDescent="0.25">
      <c r="A66" s="3">
        <v>2</v>
      </c>
      <c r="B66" s="12" t="s">
        <v>258</v>
      </c>
      <c r="C66" s="63"/>
      <c r="D66" s="63"/>
      <c r="E66" s="63"/>
      <c r="F66" s="42"/>
      <c r="G66" s="39"/>
      <c r="H66" s="63"/>
      <c r="I66" s="4"/>
      <c r="J66" s="4"/>
      <c r="K66" s="4"/>
      <c r="L66" s="28" t="str">
        <f t="shared" si="0"/>
        <v xml:space="preserve"> </v>
      </c>
    </row>
    <row r="67" spans="1:12" ht="19.899999999999999" customHeight="1" x14ac:dyDescent="0.25">
      <c r="A67" s="4" t="s">
        <v>223</v>
      </c>
      <c r="B67" s="6" t="s">
        <v>342</v>
      </c>
      <c r="C67" s="63">
        <v>51.62</v>
      </c>
      <c r="D67" s="63">
        <v>30</v>
      </c>
      <c r="E67" s="63">
        <f t="shared" si="5"/>
        <v>172.06666666666666</v>
      </c>
      <c r="F67" s="42">
        <v>20397</v>
      </c>
      <c r="G67" s="39">
        <v>8000</v>
      </c>
      <c r="H67" s="63">
        <f t="shared" si="6"/>
        <v>254.96249999999998</v>
      </c>
      <c r="I67" s="4"/>
      <c r="J67" s="4"/>
      <c r="K67" s="4"/>
      <c r="L67" s="28" t="str">
        <f t="shared" si="0"/>
        <v xml:space="preserve"> </v>
      </c>
    </row>
    <row r="68" spans="1:12" ht="19.899999999999999" customHeight="1" x14ac:dyDescent="0.25">
      <c r="A68" s="4" t="s">
        <v>220</v>
      </c>
      <c r="B68" s="6" t="s">
        <v>345</v>
      </c>
      <c r="C68" s="63">
        <v>40.72</v>
      </c>
      <c r="D68" s="63">
        <v>30</v>
      </c>
      <c r="E68" s="63">
        <f t="shared" si="5"/>
        <v>135.73333333333332</v>
      </c>
      <c r="F68" s="42">
        <v>15558</v>
      </c>
      <c r="G68" s="39">
        <v>8000</v>
      </c>
      <c r="H68" s="63">
        <f t="shared" si="6"/>
        <v>194.47499999999999</v>
      </c>
      <c r="I68" s="4"/>
      <c r="J68" s="4"/>
      <c r="K68" s="4"/>
      <c r="L68" s="28" t="str">
        <f t="shared" si="0"/>
        <v xml:space="preserve"> </v>
      </c>
    </row>
    <row r="69" spans="1:12" ht="19.899999999999999" customHeight="1" x14ac:dyDescent="0.25">
      <c r="A69" s="4" t="s">
        <v>221</v>
      </c>
      <c r="B69" s="6" t="s">
        <v>346</v>
      </c>
      <c r="C69" s="63">
        <v>38.729999999999997</v>
      </c>
      <c r="D69" s="63">
        <v>30</v>
      </c>
      <c r="E69" s="63">
        <f t="shared" si="5"/>
        <v>129.1</v>
      </c>
      <c r="F69" s="42">
        <v>17939</v>
      </c>
      <c r="G69" s="39">
        <v>8000</v>
      </c>
      <c r="H69" s="63">
        <f t="shared" si="6"/>
        <v>224.23750000000001</v>
      </c>
      <c r="I69" s="4"/>
      <c r="J69" s="4"/>
      <c r="K69" s="4"/>
      <c r="L69" s="28" t="str">
        <f t="shared" si="0"/>
        <v xml:space="preserve"> </v>
      </c>
    </row>
    <row r="70" spans="1:12" ht="19.899999999999999" customHeight="1" x14ac:dyDescent="0.25">
      <c r="A70" s="4" t="s">
        <v>260</v>
      </c>
      <c r="B70" s="6" t="s">
        <v>347</v>
      </c>
      <c r="C70" s="63">
        <v>36.33</v>
      </c>
      <c r="D70" s="63">
        <v>30</v>
      </c>
      <c r="E70" s="63">
        <f t="shared" si="5"/>
        <v>121.09999999999998</v>
      </c>
      <c r="F70" s="42">
        <v>18790</v>
      </c>
      <c r="G70" s="39">
        <v>8000</v>
      </c>
      <c r="H70" s="63">
        <f t="shared" si="6"/>
        <v>234.875</v>
      </c>
      <c r="I70" s="4"/>
      <c r="J70" s="4"/>
      <c r="K70" s="4"/>
      <c r="L70" s="28" t="str">
        <f t="shared" si="0"/>
        <v xml:space="preserve"> </v>
      </c>
    </row>
    <row r="71" spans="1:12" ht="19.899999999999999" customHeight="1" x14ac:dyDescent="0.25">
      <c r="A71" s="4" t="s">
        <v>261</v>
      </c>
      <c r="B71" s="6" t="s">
        <v>348</v>
      </c>
      <c r="C71" s="63">
        <v>105.94</v>
      </c>
      <c r="D71" s="63">
        <v>30</v>
      </c>
      <c r="E71" s="63">
        <f t="shared" si="5"/>
        <v>353.13333333333333</v>
      </c>
      <c r="F71" s="42">
        <v>17948</v>
      </c>
      <c r="G71" s="39">
        <v>8000</v>
      </c>
      <c r="H71" s="63">
        <f t="shared" si="6"/>
        <v>224.35</v>
      </c>
      <c r="I71" s="4"/>
      <c r="J71" s="4"/>
      <c r="K71" s="4"/>
      <c r="L71" s="28" t="str">
        <f t="shared" si="0"/>
        <v xml:space="preserve"> </v>
      </c>
    </row>
    <row r="72" spans="1:12" ht="19.899999999999999" customHeight="1" x14ac:dyDescent="0.25">
      <c r="A72" s="4" t="s">
        <v>262</v>
      </c>
      <c r="B72" s="6" t="s">
        <v>349</v>
      </c>
      <c r="C72" s="63">
        <v>64.25</v>
      </c>
      <c r="D72" s="63">
        <v>30</v>
      </c>
      <c r="E72" s="63">
        <f t="shared" si="5"/>
        <v>214.16666666666666</v>
      </c>
      <c r="F72" s="42">
        <v>9852</v>
      </c>
      <c r="G72" s="39">
        <v>8000</v>
      </c>
      <c r="H72" s="63">
        <f t="shared" si="6"/>
        <v>123.15</v>
      </c>
      <c r="I72" s="4"/>
      <c r="J72" s="4"/>
      <c r="K72" s="4"/>
      <c r="L72" s="28" t="str">
        <f t="shared" si="0"/>
        <v xml:space="preserve"> </v>
      </c>
    </row>
    <row r="73" spans="1:12" ht="19.899999999999999" customHeight="1" x14ac:dyDescent="0.25">
      <c r="A73" s="4" t="s">
        <v>263</v>
      </c>
      <c r="B73" s="6" t="s">
        <v>350</v>
      </c>
      <c r="C73" s="63">
        <v>62.56</v>
      </c>
      <c r="D73" s="63">
        <v>30</v>
      </c>
      <c r="E73" s="63">
        <f t="shared" si="5"/>
        <v>208.53333333333333</v>
      </c>
      <c r="F73" s="42">
        <v>14099</v>
      </c>
      <c r="G73" s="39">
        <v>8000</v>
      </c>
      <c r="H73" s="63">
        <f t="shared" si="6"/>
        <v>176.23750000000001</v>
      </c>
      <c r="I73" s="4"/>
      <c r="J73" s="4"/>
      <c r="K73" s="4"/>
      <c r="L73" s="28" t="str">
        <f t="shared" si="0"/>
        <v xml:space="preserve"> </v>
      </c>
    </row>
    <row r="74" spans="1:12" ht="19.899999999999999" customHeight="1" x14ac:dyDescent="0.25">
      <c r="A74" s="3" t="s">
        <v>138</v>
      </c>
      <c r="B74" s="12" t="s">
        <v>300</v>
      </c>
      <c r="C74" s="66"/>
      <c r="D74" s="63"/>
      <c r="E74" s="63"/>
      <c r="F74" s="66"/>
      <c r="G74" s="39"/>
      <c r="H74" s="63"/>
      <c r="I74" s="4"/>
      <c r="J74" s="4"/>
      <c r="K74" s="4"/>
      <c r="L74" s="28" t="str">
        <f t="shared" si="0"/>
        <v xml:space="preserve"> </v>
      </c>
    </row>
    <row r="75" spans="1:12" ht="19.899999999999999" hidden="1" customHeight="1" x14ac:dyDescent="0.25">
      <c r="A75" s="3">
        <v>1</v>
      </c>
      <c r="B75" s="12" t="s">
        <v>365</v>
      </c>
      <c r="C75" s="63"/>
      <c r="D75" s="63"/>
      <c r="E75" s="63"/>
      <c r="F75" s="42"/>
      <c r="G75" s="39"/>
      <c r="H75" s="63"/>
      <c r="I75" s="4"/>
      <c r="J75" s="4"/>
      <c r="K75" s="4"/>
      <c r="L75" s="28" t="str">
        <f t="shared" ref="L75:L95" si="7">IF(OR(C75&lt;D75,F75&lt;G75),"X"," ")</f>
        <v xml:space="preserve"> </v>
      </c>
    </row>
    <row r="76" spans="1:12" ht="19.899999999999999" customHeight="1" x14ac:dyDescent="0.25">
      <c r="A76" s="4" t="s">
        <v>214</v>
      </c>
      <c r="B76" s="6" t="s">
        <v>351</v>
      </c>
      <c r="C76" s="63">
        <v>49.48</v>
      </c>
      <c r="D76" s="63">
        <v>30</v>
      </c>
      <c r="E76" s="63">
        <f t="shared" si="5"/>
        <v>164.93333333333334</v>
      </c>
      <c r="F76" s="42">
        <v>24984</v>
      </c>
      <c r="G76" s="39">
        <v>8000</v>
      </c>
      <c r="H76" s="63">
        <f t="shared" si="6"/>
        <v>312.3</v>
      </c>
      <c r="I76" s="4"/>
      <c r="J76" s="4"/>
      <c r="K76" s="4"/>
      <c r="L76" s="28" t="str">
        <f t="shared" si="7"/>
        <v xml:space="preserve"> </v>
      </c>
    </row>
    <row r="77" spans="1:12" ht="19.899999999999999" hidden="1" customHeight="1" x14ac:dyDescent="0.25">
      <c r="A77" s="3">
        <v>2</v>
      </c>
      <c r="B77" s="12" t="s">
        <v>258</v>
      </c>
      <c r="C77" s="63"/>
      <c r="D77" s="63"/>
      <c r="E77" s="63"/>
      <c r="F77" s="42"/>
      <c r="G77" s="39"/>
      <c r="H77" s="63"/>
      <c r="I77" s="4"/>
      <c r="J77" s="4"/>
      <c r="K77" s="4"/>
      <c r="L77" s="28" t="str">
        <f t="shared" si="7"/>
        <v xml:space="preserve"> </v>
      </c>
    </row>
    <row r="78" spans="1:12" ht="19.899999999999999" customHeight="1" x14ac:dyDescent="0.25">
      <c r="A78" s="4" t="s">
        <v>223</v>
      </c>
      <c r="B78" s="64" t="s">
        <v>368</v>
      </c>
      <c r="C78" s="63">
        <v>48.63</v>
      </c>
      <c r="D78" s="63">
        <v>30</v>
      </c>
      <c r="E78" s="63">
        <f t="shared" si="5"/>
        <v>162.1</v>
      </c>
      <c r="F78" s="39">
        <v>22297</v>
      </c>
      <c r="G78" s="39">
        <v>8000</v>
      </c>
      <c r="H78" s="63">
        <f t="shared" si="6"/>
        <v>278.71250000000003</v>
      </c>
      <c r="I78" s="3"/>
      <c r="J78" s="3"/>
      <c r="K78" s="3"/>
      <c r="L78" s="28" t="str">
        <f t="shared" si="7"/>
        <v xml:space="preserve"> </v>
      </c>
    </row>
    <row r="79" spans="1:12" ht="19.899999999999999" customHeight="1" x14ac:dyDescent="0.25">
      <c r="A79" s="4" t="s">
        <v>220</v>
      </c>
      <c r="B79" s="64" t="s">
        <v>301</v>
      </c>
      <c r="C79" s="67">
        <v>75.5</v>
      </c>
      <c r="D79" s="63">
        <v>30</v>
      </c>
      <c r="E79" s="63">
        <f t="shared" si="5"/>
        <v>251.66666666666666</v>
      </c>
      <c r="F79" s="39">
        <v>20014</v>
      </c>
      <c r="G79" s="39">
        <v>8000</v>
      </c>
      <c r="H79" s="63">
        <f t="shared" si="6"/>
        <v>250.17499999999998</v>
      </c>
      <c r="I79" s="4"/>
      <c r="J79" s="4"/>
      <c r="K79" s="4"/>
      <c r="L79" s="28" t="str">
        <f t="shared" si="7"/>
        <v xml:space="preserve"> </v>
      </c>
    </row>
    <row r="80" spans="1:12" ht="19.899999999999999" customHeight="1" x14ac:dyDescent="0.25">
      <c r="A80" s="4" t="s">
        <v>221</v>
      </c>
      <c r="B80" s="64" t="s">
        <v>352</v>
      </c>
      <c r="C80" s="63">
        <v>51.72</v>
      </c>
      <c r="D80" s="63">
        <v>30</v>
      </c>
      <c r="E80" s="63">
        <f t="shared" si="5"/>
        <v>172.4</v>
      </c>
      <c r="F80" s="39">
        <v>18648</v>
      </c>
      <c r="G80" s="39">
        <v>8000</v>
      </c>
      <c r="H80" s="63">
        <f t="shared" si="6"/>
        <v>233.1</v>
      </c>
      <c r="I80" s="4"/>
      <c r="J80" s="4"/>
      <c r="K80" s="4"/>
      <c r="L80" s="28" t="str">
        <f t="shared" si="7"/>
        <v xml:space="preserve"> </v>
      </c>
    </row>
    <row r="81" spans="1:12" ht="19.899999999999999" customHeight="1" x14ac:dyDescent="0.25">
      <c r="A81" s="4" t="s">
        <v>260</v>
      </c>
      <c r="B81" s="64" t="s">
        <v>353</v>
      </c>
      <c r="C81" s="63">
        <v>55.97</v>
      </c>
      <c r="D81" s="63">
        <v>30</v>
      </c>
      <c r="E81" s="63">
        <f t="shared" si="5"/>
        <v>186.56666666666666</v>
      </c>
      <c r="F81" s="71">
        <v>13523</v>
      </c>
      <c r="G81" s="39">
        <v>8000</v>
      </c>
      <c r="H81" s="63">
        <f t="shared" si="6"/>
        <v>169.03749999999999</v>
      </c>
      <c r="I81" s="4"/>
      <c r="J81" s="4"/>
      <c r="K81" s="4"/>
      <c r="L81" s="28" t="str">
        <f t="shared" si="7"/>
        <v xml:space="preserve"> </v>
      </c>
    </row>
    <row r="82" spans="1:12" ht="19.899999999999999" customHeight="1" x14ac:dyDescent="0.25">
      <c r="A82" s="4" t="s">
        <v>261</v>
      </c>
      <c r="B82" s="64" t="s">
        <v>354</v>
      </c>
      <c r="C82" s="63">
        <v>61.31</v>
      </c>
      <c r="D82" s="63">
        <v>30</v>
      </c>
      <c r="E82" s="63">
        <f t="shared" si="5"/>
        <v>204.36666666666667</v>
      </c>
      <c r="F82" s="39">
        <v>15187</v>
      </c>
      <c r="G82" s="39">
        <v>8000</v>
      </c>
      <c r="H82" s="63">
        <f t="shared" si="6"/>
        <v>189.83750000000001</v>
      </c>
      <c r="I82" s="4"/>
      <c r="J82" s="4"/>
      <c r="K82" s="4"/>
      <c r="L82" s="28" t="str">
        <f t="shared" si="7"/>
        <v xml:space="preserve"> </v>
      </c>
    </row>
    <row r="83" spans="1:12" ht="19.899999999999999" customHeight="1" x14ac:dyDescent="0.25">
      <c r="A83" s="4" t="s">
        <v>262</v>
      </c>
      <c r="B83" s="64" t="s">
        <v>304</v>
      </c>
      <c r="C83" s="67">
        <v>37.369999999999997</v>
      </c>
      <c r="D83" s="63">
        <v>30</v>
      </c>
      <c r="E83" s="63">
        <f t="shared" si="5"/>
        <v>124.56666666666665</v>
      </c>
      <c r="F83" s="39">
        <v>19291</v>
      </c>
      <c r="G83" s="39">
        <v>8000</v>
      </c>
      <c r="H83" s="63">
        <f t="shared" si="6"/>
        <v>241.13750000000002</v>
      </c>
      <c r="I83" s="4"/>
      <c r="J83" s="4"/>
      <c r="K83" s="4"/>
      <c r="L83" s="28" t="str">
        <f t="shared" si="7"/>
        <v xml:space="preserve"> </v>
      </c>
    </row>
    <row r="84" spans="1:12" ht="19.899999999999999" customHeight="1" x14ac:dyDescent="0.25">
      <c r="A84" s="4" t="s">
        <v>263</v>
      </c>
      <c r="B84" s="64" t="s">
        <v>356</v>
      </c>
      <c r="C84" s="63">
        <v>37.93</v>
      </c>
      <c r="D84" s="63">
        <v>30</v>
      </c>
      <c r="E84" s="63">
        <f t="shared" si="5"/>
        <v>126.43333333333334</v>
      </c>
      <c r="F84" s="39">
        <v>17668</v>
      </c>
      <c r="G84" s="39">
        <v>8000</v>
      </c>
      <c r="H84" s="63">
        <f t="shared" si="6"/>
        <v>220.85</v>
      </c>
      <c r="I84" s="4"/>
      <c r="J84" s="4"/>
      <c r="K84" s="4"/>
      <c r="L84" s="28" t="str">
        <f t="shared" si="7"/>
        <v xml:space="preserve"> </v>
      </c>
    </row>
    <row r="85" spans="1:12" ht="19.899999999999999" customHeight="1" x14ac:dyDescent="0.25">
      <c r="A85" s="3" t="s">
        <v>121</v>
      </c>
      <c r="B85" s="65" t="s">
        <v>305</v>
      </c>
      <c r="C85" s="66"/>
      <c r="D85" s="63"/>
      <c r="E85" s="63"/>
      <c r="F85" s="66"/>
      <c r="G85" s="39"/>
      <c r="H85" s="63"/>
      <c r="I85" s="4"/>
      <c r="J85" s="4"/>
      <c r="K85" s="4"/>
      <c r="L85" s="28" t="str">
        <f t="shared" si="7"/>
        <v xml:space="preserve"> </v>
      </c>
    </row>
    <row r="86" spans="1:12" ht="19.899999999999999" hidden="1" customHeight="1" x14ac:dyDescent="0.25">
      <c r="A86" s="3">
        <v>1</v>
      </c>
      <c r="B86" s="65" t="s">
        <v>365</v>
      </c>
      <c r="C86" s="63"/>
      <c r="D86" s="63"/>
      <c r="E86" s="63"/>
      <c r="F86" s="39"/>
      <c r="G86" s="39"/>
      <c r="H86" s="63"/>
      <c r="I86" s="4"/>
      <c r="J86" s="4"/>
      <c r="K86" s="4"/>
      <c r="L86" s="28" t="str">
        <f t="shared" si="7"/>
        <v xml:space="preserve"> </v>
      </c>
    </row>
    <row r="87" spans="1:12" ht="19.899999999999999" customHeight="1" x14ac:dyDescent="0.25">
      <c r="A87" s="4" t="s">
        <v>214</v>
      </c>
      <c r="B87" s="64" t="s">
        <v>358</v>
      </c>
      <c r="C87" s="63">
        <v>31.98</v>
      </c>
      <c r="D87" s="63">
        <v>30</v>
      </c>
      <c r="E87" s="63">
        <f t="shared" si="5"/>
        <v>106.60000000000001</v>
      </c>
      <c r="F87" s="39">
        <v>17236</v>
      </c>
      <c r="G87" s="39">
        <v>8000</v>
      </c>
      <c r="H87" s="63">
        <f t="shared" si="6"/>
        <v>215.45000000000002</v>
      </c>
      <c r="I87" s="4"/>
      <c r="J87" s="4"/>
      <c r="K87" s="4"/>
      <c r="L87" s="28" t="str">
        <f t="shared" si="7"/>
        <v xml:space="preserve"> </v>
      </c>
    </row>
    <row r="88" spans="1:12" ht="19.899999999999999" hidden="1" customHeight="1" x14ac:dyDescent="0.25">
      <c r="A88" s="3">
        <v>2</v>
      </c>
      <c r="B88" s="65" t="s">
        <v>258</v>
      </c>
      <c r="C88" s="63"/>
      <c r="D88" s="63"/>
      <c r="E88" s="63"/>
      <c r="F88" s="39"/>
      <c r="G88" s="39"/>
      <c r="H88" s="63"/>
      <c r="I88" s="4"/>
      <c r="J88" s="4"/>
      <c r="K88" s="4"/>
      <c r="L88" s="28" t="str">
        <f t="shared" si="7"/>
        <v xml:space="preserve"> </v>
      </c>
    </row>
    <row r="89" spans="1:12" ht="19.899999999999999" customHeight="1" x14ac:dyDescent="0.25">
      <c r="A89" s="4" t="s">
        <v>223</v>
      </c>
      <c r="B89" s="64" t="s">
        <v>359</v>
      </c>
      <c r="C89" s="63">
        <v>29.71</v>
      </c>
      <c r="D89" s="63">
        <v>30</v>
      </c>
      <c r="E89" s="63">
        <f t="shared" si="5"/>
        <v>99.033333333333346</v>
      </c>
      <c r="F89" s="39">
        <v>11799</v>
      </c>
      <c r="G89" s="39">
        <v>8000</v>
      </c>
      <c r="H89" s="63">
        <f t="shared" si="6"/>
        <v>147.48749999999998</v>
      </c>
      <c r="I89" s="4"/>
      <c r="J89" s="4"/>
      <c r="K89" s="4"/>
      <c r="L89" s="28" t="str">
        <f t="shared" si="7"/>
        <v>X</v>
      </c>
    </row>
    <row r="90" spans="1:12" ht="19.899999999999999" customHeight="1" x14ac:dyDescent="0.25">
      <c r="A90" s="4" t="s">
        <v>220</v>
      </c>
      <c r="B90" s="64" t="s">
        <v>307</v>
      </c>
      <c r="C90" s="67">
        <v>28.38</v>
      </c>
      <c r="D90" s="63">
        <v>30</v>
      </c>
      <c r="E90" s="63">
        <f t="shared" si="5"/>
        <v>94.6</v>
      </c>
      <c r="F90" s="39">
        <v>14748</v>
      </c>
      <c r="G90" s="39">
        <v>8000</v>
      </c>
      <c r="H90" s="63">
        <f t="shared" si="6"/>
        <v>184.35</v>
      </c>
      <c r="I90" s="4"/>
      <c r="J90" s="4"/>
      <c r="K90" s="4"/>
      <c r="L90" s="28" t="str">
        <f t="shared" si="7"/>
        <v>X</v>
      </c>
    </row>
    <row r="91" spans="1:12" ht="19.899999999999999" customHeight="1" x14ac:dyDescent="0.25">
      <c r="A91" s="4" t="s">
        <v>221</v>
      </c>
      <c r="B91" s="64" t="s">
        <v>360</v>
      </c>
      <c r="C91" s="63">
        <v>34.03</v>
      </c>
      <c r="D91" s="63">
        <v>30</v>
      </c>
      <c r="E91" s="63">
        <f t="shared" si="5"/>
        <v>113.43333333333334</v>
      </c>
      <c r="F91" s="39">
        <v>14844</v>
      </c>
      <c r="G91" s="39">
        <v>8000</v>
      </c>
      <c r="H91" s="63">
        <f t="shared" si="6"/>
        <v>185.54999999999998</v>
      </c>
      <c r="I91" s="4"/>
      <c r="J91" s="4"/>
      <c r="K91" s="4"/>
      <c r="L91" s="28" t="str">
        <f t="shared" si="7"/>
        <v xml:space="preserve"> </v>
      </c>
    </row>
    <row r="92" spans="1:12" ht="19.899999999999999" customHeight="1" x14ac:dyDescent="0.25">
      <c r="A92" s="4" t="s">
        <v>260</v>
      </c>
      <c r="B92" s="64" t="s">
        <v>362</v>
      </c>
      <c r="C92" s="63">
        <v>23.04</v>
      </c>
      <c r="D92" s="63">
        <v>30</v>
      </c>
      <c r="E92" s="63">
        <f t="shared" si="5"/>
        <v>76.8</v>
      </c>
      <c r="F92" s="39">
        <v>12491</v>
      </c>
      <c r="G92" s="39">
        <v>8000</v>
      </c>
      <c r="H92" s="63">
        <f t="shared" si="6"/>
        <v>156.13749999999999</v>
      </c>
      <c r="I92" s="3"/>
      <c r="J92" s="3"/>
      <c r="K92" s="3"/>
      <c r="L92" s="28" t="str">
        <f t="shared" si="7"/>
        <v>X</v>
      </c>
    </row>
    <row r="93" spans="1:12" s="41" customFormat="1" ht="19.899999999999999" customHeight="1" x14ac:dyDescent="0.25">
      <c r="A93" s="4" t="s">
        <v>261</v>
      </c>
      <c r="B93" s="64" t="s">
        <v>363</v>
      </c>
      <c r="C93" s="63">
        <v>22.55</v>
      </c>
      <c r="D93" s="63">
        <v>30</v>
      </c>
      <c r="E93" s="63">
        <f t="shared" si="5"/>
        <v>75.166666666666671</v>
      </c>
      <c r="F93" s="39">
        <v>12262</v>
      </c>
      <c r="G93" s="39">
        <v>8000</v>
      </c>
      <c r="H93" s="63">
        <f t="shared" si="6"/>
        <v>153.27500000000001</v>
      </c>
      <c r="I93" s="3"/>
      <c r="J93" s="3"/>
      <c r="K93" s="3"/>
      <c r="L93" s="28" t="str">
        <f t="shared" si="7"/>
        <v>X</v>
      </c>
    </row>
    <row r="94" spans="1:12" s="41" customFormat="1" ht="19.899999999999999" customHeight="1" x14ac:dyDescent="0.25">
      <c r="A94" s="4" t="s">
        <v>262</v>
      </c>
      <c r="B94" s="64" t="s">
        <v>308</v>
      </c>
      <c r="C94" s="63">
        <v>45.95</v>
      </c>
      <c r="D94" s="63">
        <v>30</v>
      </c>
      <c r="E94" s="63">
        <f t="shared" si="5"/>
        <v>153.16666666666669</v>
      </c>
      <c r="F94" s="39">
        <v>16910</v>
      </c>
      <c r="G94" s="39">
        <v>8000</v>
      </c>
      <c r="H94" s="63">
        <f t="shared" si="6"/>
        <v>211.375</v>
      </c>
      <c r="I94" s="3"/>
      <c r="J94" s="3"/>
      <c r="K94" s="3"/>
      <c r="L94" s="28" t="str">
        <f t="shared" si="7"/>
        <v xml:space="preserve"> </v>
      </c>
    </row>
    <row r="95" spans="1:12" ht="19.899999999999999" customHeight="1" x14ac:dyDescent="0.25">
      <c r="A95" s="4" t="s">
        <v>263</v>
      </c>
      <c r="B95" s="64" t="s">
        <v>343</v>
      </c>
      <c r="C95" s="63">
        <v>36.61</v>
      </c>
      <c r="D95" s="63">
        <v>30</v>
      </c>
      <c r="E95" s="63">
        <f t="shared" si="5"/>
        <v>122.03333333333333</v>
      </c>
      <c r="F95" s="42">
        <v>19784</v>
      </c>
      <c r="G95" s="39">
        <v>8000</v>
      </c>
      <c r="H95" s="63">
        <f t="shared" si="6"/>
        <v>247.29999999999998</v>
      </c>
      <c r="I95" s="4"/>
      <c r="J95" s="4"/>
      <c r="K95" s="4"/>
      <c r="L95" s="28" t="str">
        <f t="shared" si="7"/>
        <v xml:space="preserve"> </v>
      </c>
    </row>
    <row r="96" spans="1:12" ht="12" customHeight="1" x14ac:dyDescent="0.25">
      <c r="A96" s="72"/>
      <c r="B96" s="73"/>
      <c r="C96" s="74"/>
      <c r="D96" s="74"/>
      <c r="E96" s="74"/>
      <c r="F96" s="75"/>
      <c r="G96" s="76"/>
      <c r="H96" s="74"/>
      <c r="I96" s="72"/>
      <c r="J96" s="72"/>
      <c r="K96" s="72"/>
      <c r="L96" s="77"/>
    </row>
    <row r="97" spans="1:12" ht="100.15" customHeight="1" x14ac:dyDescent="0.25">
      <c r="A97" s="106" t="s">
        <v>371</v>
      </c>
      <c r="B97" s="106"/>
      <c r="C97" s="106"/>
      <c r="D97" s="106"/>
      <c r="E97" s="106"/>
      <c r="F97" s="106"/>
      <c r="G97" s="106"/>
      <c r="H97" s="106"/>
      <c r="I97" s="106"/>
      <c r="J97" s="106"/>
      <c r="K97" s="106"/>
      <c r="L97" s="106"/>
    </row>
    <row r="98" spans="1:12" ht="23.1" customHeight="1" x14ac:dyDescent="0.25">
      <c r="A98" s="1"/>
      <c r="B98" s="1"/>
      <c r="C98" s="88"/>
      <c r="D98" s="1"/>
      <c r="E98" s="1"/>
      <c r="F98" s="88"/>
      <c r="G98" s="1"/>
      <c r="H98" s="1"/>
      <c r="I98" s="1"/>
      <c r="J98" s="1"/>
      <c r="K98" s="1"/>
    </row>
  </sheetData>
  <mergeCells count="20">
    <mergeCell ref="A97:L97"/>
    <mergeCell ref="I6:I9"/>
    <mergeCell ref="J6:J9"/>
    <mergeCell ref="K6:K9"/>
    <mergeCell ref="C8:C9"/>
    <mergeCell ref="D8:D9"/>
    <mergeCell ref="E8:E9"/>
    <mergeCell ref="F8:F9"/>
    <mergeCell ref="G8:G9"/>
    <mergeCell ref="H8:H9"/>
    <mergeCell ref="C6:E7"/>
    <mergeCell ref="A6:A9"/>
    <mergeCell ref="F1:L1"/>
    <mergeCell ref="A2:L2"/>
    <mergeCell ref="B6:B9"/>
    <mergeCell ref="F6:H7"/>
    <mergeCell ref="L6:L9"/>
    <mergeCell ref="A3:K3"/>
    <mergeCell ref="A4:K4"/>
    <mergeCell ref="B5:K5"/>
  </mergeCells>
  <phoneticPr fontId="17" type="noConversion"/>
  <printOptions horizontalCentered="1"/>
  <pageMargins left="0.5" right="0.5"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6"/>
  <sheetViews>
    <sheetView tabSelected="1" zoomScaleNormal="100" workbookViewId="0">
      <selection activeCell="A13" sqref="A13:I13"/>
    </sheetView>
  </sheetViews>
  <sheetFormatPr defaultRowHeight="15" x14ac:dyDescent="0.25"/>
  <cols>
    <col min="1" max="1" width="6.5703125" customWidth="1"/>
    <col min="2" max="2" width="29" customWidth="1"/>
    <col min="3" max="6" width="14" customWidth="1"/>
    <col min="7" max="7" width="14.7109375" customWidth="1"/>
    <col min="8" max="9" width="13.85546875" customWidth="1"/>
  </cols>
  <sheetData>
    <row r="1" spans="1:11" ht="17.649999999999999" customHeight="1" x14ac:dyDescent="0.25">
      <c r="E1" s="93" t="s">
        <v>210</v>
      </c>
      <c r="F1" s="93"/>
      <c r="G1" s="93"/>
      <c r="H1" s="93"/>
      <c r="I1" s="93"/>
    </row>
    <row r="2" spans="1:11" ht="16.5" x14ac:dyDescent="0.25">
      <c r="A2" s="94">
        <f>'Phu luc 2.1'!A2</f>
        <v>0</v>
      </c>
      <c r="B2" s="94"/>
      <c r="C2" s="94"/>
      <c r="D2" s="8"/>
      <c r="E2" s="8"/>
      <c r="F2" s="8"/>
      <c r="G2" s="8"/>
      <c r="H2" s="8"/>
      <c r="I2" s="8"/>
    </row>
    <row r="3" spans="1:11" ht="21" customHeight="1" x14ac:dyDescent="0.25">
      <c r="A3" s="113" t="s">
        <v>374</v>
      </c>
      <c r="B3" s="103"/>
      <c r="C3" s="103"/>
      <c r="D3" s="103"/>
      <c r="E3" s="103"/>
      <c r="F3" s="103"/>
      <c r="G3" s="103"/>
      <c r="H3" s="103"/>
      <c r="I3" s="103"/>
    </row>
    <row r="4" spans="1:11" ht="19.5" customHeight="1" x14ac:dyDescent="0.25">
      <c r="A4" s="114" t="s">
        <v>16</v>
      </c>
      <c r="B4" s="114"/>
      <c r="C4" s="114"/>
      <c r="D4" s="114"/>
      <c r="E4" s="114"/>
      <c r="F4" s="114"/>
      <c r="G4" s="114"/>
      <c r="H4" s="114"/>
      <c r="I4" s="114"/>
    </row>
    <row r="5" spans="1:11" ht="9" customHeight="1" x14ac:dyDescent="0.25">
      <c r="A5" s="2"/>
      <c r="B5" s="115"/>
      <c r="C5" s="115"/>
      <c r="D5" s="115"/>
      <c r="E5" s="115"/>
      <c r="F5" s="115"/>
      <c r="G5" s="115"/>
      <c r="H5" s="115"/>
      <c r="I5" s="115"/>
    </row>
    <row r="6" spans="1:11" ht="23.1" customHeight="1" x14ac:dyDescent="0.25">
      <c r="A6" s="95" t="s">
        <v>10</v>
      </c>
      <c r="B6" s="95" t="s">
        <v>9</v>
      </c>
      <c r="C6" s="107" t="s">
        <v>11</v>
      </c>
      <c r="D6" s="99"/>
      <c r="E6" s="98" t="s">
        <v>3</v>
      </c>
      <c r="F6" s="99"/>
      <c r="G6" s="95" t="s">
        <v>0</v>
      </c>
      <c r="H6" s="95" t="s">
        <v>1</v>
      </c>
      <c r="I6" s="95" t="s">
        <v>208</v>
      </c>
    </row>
    <row r="7" spans="1:11" ht="13.9" customHeight="1" x14ac:dyDescent="0.25">
      <c r="A7" s="96"/>
      <c r="B7" s="96"/>
      <c r="C7" s="108"/>
      <c r="D7" s="101"/>
      <c r="E7" s="100"/>
      <c r="F7" s="101"/>
      <c r="G7" s="96"/>
      <c r="H7" s="96"/>
      <c r="I7" s="96"/>
    </row>
    <row r="8" spans="1:11" ht="35.25" customHeight="1" x14ac:dyDescent="0.25">
      <c r="A8" s="96"/>
      <c r="B8" s="96"/>
      <c r="C8" s="95" t="s">
        <v>14</v>
      </c>
      <c r="D8" s="95" t="s">
        <v>5</v>
      </c>
      <c r="E8" s="95" t="s">
        <v>13</v>
      </c>
      <c r="F8" s="95" t="s">
        <v>5</v>
      </c>
      <c r="G8" s="96"/>
      <c r="H8" s="96"/>
      <c r="I8" s="96"/>
    </row>
    <row r="9" spans="1:11" ht="24.75" customHeight="1" x14ac:dyDescent="0.25">
      <c r="A9" s="97"/>
      <c r="B9" s="97"/>
      <c r="C9" s="97"/>
      <c r="D9" s="97"/>
      <c r="E9" s="97"/>
      <c r="F9" s="97"/>
      <c r="G9" s="97"/>
      <c r="H9" s="97"/>
      <c r="I9" s="97"/>
    </row>
    <row r="10" spans="1:11" ht="23.1" customHeight="1" x14ac:dyDescent="0.25">
      <c r="A10" s="4"/>
      <c r="B10" s="4">
        <v>1</v>
      </c>
      <c r="C10" s="4">
        <v>2</v>
      </c>
      <c r="D10" s="4">
        <v>3</v>
      </c>
      <c r="E10" s="4">
        <v>4</v>
      </c>
      <c r="F10" s="4">
        <v>5</v>
      </c>
      <c r="G10" s="4">
        <v>6</v>
      </c>
      <c r="H10" s="4">
        <v>7</v>
      </c>
      <c r="I10" s="4">
        <v>8</v>
      </c>
    </row>
    <row r="11" spans="1:11" ht="24" customHeight="1" x14ac:dyDescent="0.25">
      <c r="A11" s="3"/>
      <c r="B11" s="110" t="s">
        <v>375</v>
      </c>
      <c r="C11" s="111"/>
      <c r="D11" s="111"/>
      <c r="E11" s="111"/>
      <c r="F11" s="111"/>
      <c r="G11" s="111"/>
      <c r="H11" s="111"/>
      <c r="I11" s="112"/>
      <c r="J11" s="18"/>
      <c r="K11" s="18"/>
    </row>
    <row r="12" spans="1:11" ht="13.5" customHeight="1" x14ac:dyDescent="0.25"/>
    <row r="13" spans="1:11" ht="83.45" customHeight="1" x14ac:dyDescent="0.25">
      <c r="A13" s="109" t="s">
        <v>373</v>
      </c>
      <c r="B13" s="109"/>
      <c r="C13" s="109"/>
      <c r="D13" s="109"/>
      <c r="E13" s="109"/>
      <c r="F13" s="109"/>
      <c r="G13" s="109"/>
      <c r="H13" s="109"/>
      <c r="I13" s="109"/>
    </row>
    <row r="14" spans="1:11" ht="13.5" customHeight="1" x14ac:dyDescent="0.25">
      <c r="A14" s="1"/>
      <c r="B14" s="1"/>
      <c r="C14" s="1"/>
      <c r="D14" s="1"/>
      <c r="E14" s="1"/>
      <c r="F14" s="1"/>
      <c r="G14" s="1"/>
      <c r="H14" s="1"/>
      <c r="I14" s="1"/>
    </row>
    <row r="15" spans="1:11" ht="23.1" customHeight="1" x14ac:dyDescent="0.25">
      <c r="A15" s="1"/>
      <c r="B15" s="1"/>
      <c r="C15" s="1"/>
      <c r="D15" s="1"/>
      <c r="E15" s="1"/>
      <c r="F15" s="1"/>
      <c r="G15" s="1"/>
      <c r="H15" s="1"/>
      <c r="I15" s="1"/>
    </row>
    <row r="16" spans="1:11" ht="23.1" customHeight="1" x14ac:dyDescent="0.25">
      <c r="A16" s="1"/>
      <c r="B16" s="1"/>
      <c r="C16" s="1"/>
      <c r="D16" s="1"/>
      <c r="E16" s="1"/>
      <c r="F16" s="1"/>
      <c r="G16" s="1"/>
      <c r="H16" s="1"/>
      <c r="I16" s="1"/>
    </row>
  </sheetData>
  <mergeCells count="18">
    <mergeCell ref="E1:I1"/>
    <mergeCell ref="A3:I3"/>
    <mergeCell ref="A4:I4"/>
    <mergeCell ref="B5:I5"/>
    <mergeCell ref="A6:A9"/>
    <mergeCell ref="B6:B9"/>
    <mergeCell ref="C6:D7"/>
    <mergeCell ref="C8:C9"/>
    <mergeCell ref="D8:D9"/>
    <mergeCell ref="F8:F9"/>
    <mergeCell ref="A13:I13"/>
    <mergeCell ref="A2:C2"/>
    <mergeCell ref="E6:F7"/>
    <mergeCell ref="G6:G9"/>
    <mergeCell ref="H6:H9"/>
    <mergeCell ref="I6:I9"/>
    <mergeCell ref="E8:E9"/>
    <mergeCell ref="B11:I11"/>
  </mergeCells>
  <printOptions horizontalCentered="1"/>
  <pageMargins left="0.5" right="0.5" top="0.5" bottom="0.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3"/>
  <sheetViews>
    <sheetView topLeftCell="A36" zoomScaleNormal="100" workbookViewId="0">
      <selection activeCell="A5" sqref="A5:K40"/>
    </sheetView>
  </sheetViews>
  <sheetFormatPr defaultColWidth="8.85546875" defaultRowHeight="16.5" x14ac:dyDescent="0.25"/>
  <cols>
    <col min="1" max="1" width="6.42578125" style="1" customWidth="1"/>
    <col min="2" max="2" width="24" style="1" customWidth="1"/>
    <col min="3" max="3" width="45.140625" style="1" customWidth="1"/>
    <col min="4" max="4" width="12" style="1" customWidth="1"/>
    <col min="5" max="5" width="10.7109375" style="1" customWidth="1"/>
    <col min="6" max="6" width="10" style="1" customWidth="1"/>
    <col min="7" max="7" width="11.7109375" style="1" customWidth="1"/>
    <col min="8" max="8" width="9.7109375" style="1" customWidth="1"/>
    <col min="9" max="9" width="11.140625" style="1" customWidth="1"/>
    <col min="10" max="11" width="10.7109375" style="1" customWidth="1"/>
    <col min="12" max="16384" width="8.85546875" style="1"/>
  </cols>
  <sheetData>
    <row r="1" spans="1:13" ht="17.649999999999999" customHeight="1" x14ac:dyDescent="0.25">
      <c r="E1" s="120"/>
      <c r="F1" s="120"/>
      <c r="G1" s="120"/>
      <c r="H1" s="120"/>
      <c r="I1" s="120"/>
      <c r="J1" s="120"/>
      <c r="K1" s="120"/>
      <c r="L1" s="8"/>
      <c r="M1" s="8"/>
    </row>
    <row r="2" spans="1:13" x14ac:dyDescent="0.25">
      <c r="A2" s="94"/>
      <c r="B2" s="94"/>
      <c r="C2" s="94"/>
      <c r="D2" s="8"/>
      <c r="E2" s="8"/>
      <c r="F2" s="8"/>
      <c r="G2" s="8"/>
      <c r="H2" s="8"/>
      <c r="I2" s="8"/>
      <c r="J2" s="8"/>
      <c r="K2" s="8"/>
      <c r="L2" s="8"/>
      <c r="M2" s="8"/>
    </row>
    <row r="3" spans="1:13" ht="19.899999999999999" customHeight="1" x14ac:dyDescent="0.25">
      <c r="A3" s="113" t="s">
        <v>271</v>
      </c>
      <c r="B3" s="113"/>
      <c r="C3" s="113"/>
      <c r="D3" s="113"/>
      <c r="E3" s="113"/>
      <c r="F3" s="113"/>
      <c r="G3" s="113"/>
      <c r="H3" s="113"/>
      <c r="I3" s="113"/>
      <c r="J3" s="113"/>
      <c r="K3" s="113"/>
      <c r="L3" s="8"/>
      <c r="M3" s="8"/>
    </row>
    <row r="4" spans="1:13" ht="15.6" customHeight="1" x14ac:dyDescent="0.25">
      <c r="A4" s="114" t="s">
        <v>409</v>
      </c>
      <c r="B4" s="114"/>
      <c r="C4" s="114"/>
      <c r="D4" s="114"/>
      <c r="E4" s="114"/>
      <c r="F4" s="114"/>
      <c r="G4" s="114"/>
      <c r="H4" s="114"/>
      <c r="I4" s="114"/>
      <c r="J4" s="114"/>
      <c r="K4" s="114"/>
      <c r="L4" s="29"/>
      <c r="M4" s="29"/>
    </row>
    <row r="5" spans="1:13" ht="27.75" customHeight="1" x14ac:dyDescent="0.25">
      <c r="A5" s="2"/>
      <c r="B5" s="8" t="s">
        <v>408</v>
      </c>
      <c r="C5" s="89"/>
      <c r="D5" s="89"/>
      <c r="E5" s="89"/>
      <c r="F5" s="89"/>
      <c r="G5" s="89"/>
      <c r="H5" s="89"/>
      <c r="I5" s="89"/>
      <c r="J5" s="89"/>
      <c r="K5" s="89"/>
      <c r="L5" s="89"/>
      <c r="M5" s="89"/>
    </row>
    <row r="6" spans="1:13" ht="24" customHeight="1" x14ac:dyDescent="0.25">
      <c r="A6" s="117" t="s">
        <v>211</v>
      </c>
      <c r="B6" s="117" t="s">
        <v>272</v>
      </c>
      <c r="C6" s="117" t="s">
        <v>224</v>
      </c>
      <c r="D6" s="117" t="s">
        <v>225</v>
      </c>
      <c r="E6" s="117" t="s">
        <v>212</v>
      </c>
      <c r="F6" s="117"/>
      <c r="G6" s="117" t="s">
        <v>3</v>
      </c>
      <c r="H6" s="117"/>
      <c r="I6" s="117" t="s">
        <v>0</v>
      </c>
      <c r="J6" s="117" t="s">
        <v>273</v>
      </c>
      <c r="K6" s="117" t="s">
        <v>222</v>
      </c>
      <c r="L6" s="2"/>
      <c r="M6" s="2"/>
    </row>
    <row r="7" spans="1:13" ht="55.15" customHeight="1" x14ac:dyDescent="0.25">
      <c r="A7" s="117"/>
      <c r="B7" s="117"/>
      <c r="C7" s="117"/>
      <c r="D7" s="117"/>
      <c r="E7" s="44" t="s">
        <v>274</v>
      </c>
      <c r="F7" s="44" t="s">
        <v>4</v>
      </c>
      <c r="G7" s="44" t="s">
        <v>213</v>
      </c>
      <c r="H7" s="44" t="s">
        <v>4</v>
      </c>
      <c r="I7" s="117"/>
      <c r="J7" s="117"/>
      <c r="K7" s="117"/>
      <c r="L7" s="2"/>
      <c r="M7" s="2"/>
    </row>
    <row r="8" spans="1:13" ht="30.6" customHeight="1" x14ac:dyDescent="0.25">
      <c r="A8" s="45"/>
      <c r="B8" s="45">
        <v>1</v>
      </c>
      <c r="C8" s="45">
        <v>2</v>
      </c>
      <c r="D8" s="45"/>
      <c r="E8" s="45">
        <v>3</v>
      </c>
      <c r="F8" s="45">
        <v>4</v>
      </c>
      <c r="G8" s="45">
        <v>5</v>
      </c>
      <c r="H8" s="45">
        <v>6</v>
      </c>
      <c r="I8" s="45">
        <v>7</v>
      </c>
      <c r="J8" s="45">
        <v>8</v>
      </c>
      <c r="K8" s="45">
        <v>9</v>
      </c>
      <c r="L8" s="2"/>
      <c r="M8" s="2"/>
    </row>
    <row r="9" spans="1:13" ht="24" customHeight="1" x14ac:dyDescent="0.25">
      <c r="A9" s="44" t="s">
        <v>6</v>
      </c>
      <c r="B9" s="118" t="s">
        <v>282</v>
      </c>
      <c r="C9" s="119"/>
      <c r="D9" s="46"/>
      <c r="E9" s="46"/>
      <c r="F9" s="46"/>
      <c r="G9" s="46"/>
      <c r="H9" s="46"/>
      <c r="I9" s="46"/>
      <c r="J9" s="46"/>
      <c r="K9" s="46"/>
      <c r="L9" s="2"/>
      <c r="M9" s="2"/>
    </row>
    <row r="10" spans="1:13" ht="211.9" customHeight="1" x14ac:dyDescent="0.25">
      <c r="A10" s="45">
        <v>1</v>
      </c>
      <c r="B10" s="47" t="s">
        <v>278</v>
      </c>
      <c r="C10" s="45" t="s">
        <v>380</v>
      </c>
      <c r="D10" s="45">
        <v>4</v>
      </c>
      <c r="E10" s="48">
        <v>29.73</v>
      </c>
      <c r="F10" s="48">
        <v>540.54999999999995</v>
      </c>
      <c r="G10" s="49">
        <v>93463</v>
      </c>
      <c r="H10" s="48">
        <v>445.06</v>
      </c>
      <c r="I10" s="45"/>
      <c r="J10" s="46"/>
      <c r="K10" s="46"/>
      <c r="L10" s="36"/>
      <c r="M10" s="36"/>
    </row>
    <row r="11" spans="1:13" ht="111" customHeight="1" x14ac:dyDescent="0.25">
      <c r="A11" s="45">
        <v>2</v>
      </c>
      <c r="B11" s="11" t="s">
        <v>279</v>
      </c>
      <c r="C11" s="45" t="s">
        <v>381</v>
      </c>
      <c r="D11" s="45">
        <v>1</v>
      </c>
      <c r="E11" s="48">
        <v>49.75</v>
      </c>
      <c r="F11" s="48">
        <v>904.55</v>
      </c>
      <c r="G11" s="49">
        <v>42716</v>
      </c>
      <c r="H11" s="48">
        <v>189.74</v>
      </c>
      <c r="I11" s="45"/>
      <c r="J11" s="46"/>
      <c r="K11" s="46"/>
      <c r="L11" s="36"/>
      <c r="M11" s="36"/>
    </row>
    <row r="12" spans="1:13" ht="154.15" customHeight="1" x14ac:dyDescent="0.25">
      <c r="A12" s="45">
        <v>3</v>
      </c>
      <c r="B12" s="11" t="s">
        <v>280</v>
      </c>
      <c r="C12" s="45" t="s">
        <v>382</v>
      </c>
      <c r="D12" s="45">
        <v>1</v>
      </c>
      <c r="E12" s="48">
        <v>134.24</v>
      </c>
      <c r="F12" s="48">
        <v>2440.73</v>
      </c>
      <c r="G12" s="49">
        <v>38370</v>
      </c>
      <c r="H12" s="48">
        <v>182.71</v>
      </c>
      <c r="I12" s="45"/>
      <c r="J12" s="46"/>
      <c r="K12" s="46"/>
      <c r="L12" s="36"/>
      <c r="M12" s="36"/>
    </row>
    <row r="13" spans="1:13" s="27" customFormat="1" ht="19.899999999999999" customHeight="1" x14ac:dyDescent="0.25">
      <c r="A13" s="44" t="s">
        <v>7</v>
      </c>
      <c r="B13" s="118" t="s">
        <v>281</v>
      </c>
      <c r="C13" s="119"/>
      <c r="D13" s="50"/>
      <c r="E13" s="51"/>
      <c r="F13" s="51"/>
      <c r="G13" s="52"/>
      <c r="H13" s="51"/>
      <c r="I13" s="44"/>
      <c r="J13" s="53"/>
      <c r="K13" s="53"/>
      <c r="L13" s="2"/>
      <c r="M13" s="2"/>
    </row>
    <row r="14" spans="1:13" ht="179.45" customHeight="1" x14ac:dyDescent="0.25">
      <c r="A14" s="45">
        <v>1</v>
      </c>
      <c r="B14" s="11" t="s">
        <v>283</v>
      </c>
      <c r="C14" s="45" t="s">
        <v>383</v>
      </c>
      <c r="D14" s="45">
        <v>3</v>
      </c>
      <c r="E14" s="48">
        <v>104.6</v>
      </c>
      <c r="F14" s="48">
        <v>1901.82</v>
      </c>
      <c r="G14" s="49">
        <v>71149</v>
      </c>
      <c r="H14" s="48">
        <v>338.8</v>
      </c>
      <c r="I14" s="45"/>
      <c r="J14" s="46"/>
      <c r="K14" s="46"/>
      <c r="L14" s="36"/>
      <c r="M14" s="36"/>
    </row>
    <row r="15" spans="1:13" ht="160.9" customHeight="1" x14ac:dyDescent="0.25">
      <c r="A15" s="45">
        <v>2</v>
      </c>
      <c r="B15" s="11" t="s">
        <v>284</v>
      </c>
      <c r="C15" s="45" t="s">
        <v>384</v>
      </c>
      <c r="D15" s="45">
        <v>2</v>
      </c>
      <c r="E15" s="48">
        <v>106.43</v>
      </c>
      <c r="F15" s="48">
        <v>1935.09</v>
      </c>
      <c r="G15" s="49">
        <v>46459</v>
      </c>
      <c r="H15" s="48">
        <v>221.23</v>
      </c>
      <c r="I15" s="45"/>
      <c r="J15" s="45"/>
      <c r="K15" s="45"/>
      <c r="L15" s="36"/>
      <c r="M15" s="36"/>
    </row>
    <row r="16" spans="1:13" ht="148.5" x14ac:dyDescent="0.25">
      <c r="A16" s="45">
        <v>3</v>
      </c>
      <c r="B16" s="11" t="s">
        <v>285</v>
      </c>
      <c r="C16" s="45" t="s">
        <v>385</v>
      </c>
      <c r="D16" s="45">
        <v>2</v>
      </c>
      <c r="E16" s="48">
        <v>142.96</v>
      </c>
      <c r="F16" s="48">
        <v>476.53</v>
      </c>
      <c r="G16" s="49">
        <v>53912</v>
      </c>
      <c r="H16" s="48">
        <v>336.95</v>
      </c>
      <c r="I16" s="45"/>
      <c r="J16" s="45"/>
      <c r="K16" s="45"/>
      <c r="L16" s="36"/>
      <c r="M16" s="36"/>
    </row>
    <row r="17" spans="1:13" s="27" customFormat="1" ht="21" customHeight="1" x14ac:dyDescent="0.25">
      <c r="A17" s="44" t="s">
        <v>8</v>
      </c>
      <c r="B17" s="118" t="s">
        <v>286</v>
      </c>
      <c r="C17" s="119"/>
      <c r="D17" s="50"/>
      <c r="E17" s="51"/>
      <c r="F17" s="51"/>
      <c r="G17" s="52"/>
      <c r="H17" s="51"/>
      <c r="I17" s="44"/>
      <c r="J17" s="44"/>
      <c r="K17" s="44"/>
      <c r="L17" s="2"/>
      <c r="M17" s="2"/>
    </row>
    <row r="18" spans="1:13" ht="143.44999999999999" customHeight="1" x14ac:dyDescent="0.25">
      <c r="A18" s="45">
        <v>1</v>
      </c>
      <c r="B18" s="11" t="s">
        <v>287</v>
      </c>
      <c r="C18" s="45" t="s">
        <v>386</v>
      </c>
      <c r="D18" s="45">
        <v>2</v>
      </c>
      <c r="E18" s="48">
        <v>124.92</v>
      </c>
      <c r="F18" s="48">
        <v>416.4</v>
      </c>
      <c r="G18" s="49">
        <v>50194</v>
      </c>
      <c r="H18" s="48">
        <v>313.70999999999998</v>
      </c>
      <c r="I18" s="45"/>
      <c r="J18" s="45"/>
      <c r="K18" s="45"/>
      <c r="L18" s="36"/>
      <c r="M18" s="36"/>
    </row>
    <row r="19" spans="1:13" ht="114.6" customHeight="1" x14ac:dyDescent="0.25">
      <c r="A19" s="45">
        <v>2</v>
      </c>
      <c r="B19" s="11" t="s">
        <v>288</v>
      </c>
      <c r="C19" s="45" t="s">
        <v>387</v>
      </c>
      <c r="D19" s="45">
        <v>1</v>
      </c>
      <c r="E19" s="48">
        <v>92.48</v>
      </c>
      <c r="F19" s="48">
        <v>308.27</v>
      </c>
      <c r="G19" s="49">
        <v>24009</v>
      </c>
      <c r="H19" s="48">
        <v>150.06</v>
      </c>
      <c r="I19" s="45"/>
      <c r="J19" s="45"/>
      <c r="K19" s="45"/>
      <c r="L19" s="36"/>
      <c r="M19" s="36"/>
    </row>
    <row r="20" spans="1:13" ht="114" customHeight="1" x14ac:dyDescent="0.25">
      <c r="A20" s="45">
        <v>3</v>
      </c>
      <c r="B20" s="11" t="s">
        <v>289</v>
      </c>
      <c r="C20" s="45" t="s">
        <v>388</v>
      </c>
      <c r="D20" s="45">
        <v>1</v>
      </c>
      <c r="E20" s="48">
        <v>133.27000000000001</v>
      </c>
      <c r="F20" s="48">
        <v>444.23</v>
      </c>
      <c r="G20" s="49">
        <v>24791</v>
      </c>
      <c r="H20" s="48">
        <v>154.94</v>
      </c>
      <c r="I20" s="45"/>
      <c r="J20" s="45"/>
      <c r="K20" s="45"/>
      <c r="L20" s="36"/>
      <c r="M20" s="36"/>
    </row>
    <row r="21" spans="1:13" ht="114" customHeight="1" x14ac:dyDescent="0.25">
      <c r="A21" s="45">
        <v>4</v>
      </c>
      <c r="B21" s="11" t="s">
        <v>290</v>
      </c>
      <c r="C21" s="45" t="s">
        <v>389</v>
      </c>
      <c r="D21" s="45">
        <v>1</v>
      </c>
      <c r="E21" s="48">
        <v>73.12</v>
      </c>
      <c r="F21" s="48">
        <v>243.73</v>
      </c>
      <c r="G21" s="49">
        <v>32661</v>
      </c>
      <c r="H21" s="48">
        <v>204.13</v>
      </c>
      <c r="I21" s="45"/>
      <c r="J21" s="45"/>
      <c r="K21" s="45"/>
      <c r="L21" s="36"/>
      <c r="M21" s="36"/>
    </row>
    <row r="22" spans="1:13" s="27" customFormat="1" ht="22.9" customHeight="1" x14ac:dyDescent="0.25">
      <c r="A22" s="44" t="s">
        <v>105</v>
      </c>
      <c r="B22" s="118" t="s">
        <v>309</v>
      </c>
      <c r="C22" s="119"/>
      <c r="D22" s="44"/>
      <c r="E22" s="51"/>
      <c r="F22" s="51"/>
      <c r="G22" s="52"/>
      <c r="H22" s="51"/>
      <c r="I22" s="44"/>
      <c r="J22" s="44"/>
      <c r="K22" s="44"/>
      <c r="L22" s="2"/>
      <c r="M22" s="2"/>
    </row>
    <row r="23" spans="1:13" ht="120.6" customHeight="1" x14ac:dyDescent="0.25">
      <c r="A23" s="45">
        <v>1</v>
      </c>
      <c r="B23" s="11" t="s">
        <v>291</v>
      </c>
      <c r="C23" s="45" t="s">
        <v>390</v>
      </c>
      <c r="D23" s="45">
        <v>1</v>
      </c>
      <c r="E23" s="48">
        <v>84.65</v>
      </c>
      <c r="F23" s="48">
        <v>282.17</v>
      </c>
      <c r="G23" s="49">
        <v>31552</v>
      </c>
      <c r="H23" s="48">
        <v>197.2</v>
      </c>
      <c r="I23" s="45"/>
      <c r="J23" s="45"/>
      <c r="K23" s="45"/>
      <c r="L23" s="36"/>
      <c r="M23" s="36"/>
    </row>
    <row r="24" spans="1:13" ht="148.5" x14ac:dyDescent="0.25">
      <c r="A24" s="45">
        <v>2</v>
      </c>
      <c r="B24" s="11" t="s">
        <v>292</v>
      </c>
      <c r="C24" s="45" t="s">
        <v>391</v>
      </c>
      <c r="D24" s="45">
        <v>2</v>
      </c>
      <c r="E24" s="48">
        <v>117.18</v>
      </c>
      <c r="F24" s="48">
        <v>390.6</v>
      </c>
      <c r="G24" s="49">
        <v>35564</v>
      </c>
      <c r="H24" s="48">
        <v>222.28</v>
      </c>
      <c r="I24" s="45"/>
      <c r="J24" s="45"/>
      <c r="K24" s="45"/>
      <c r="L24" s="36"/>
      <c r="M24" s="36"/>
    </row>
    <row r="25" spans="1:13" ht="108" customHeight="1" x14ac:dyDescent="0.25">
      <c r="A25" s="45">
        <v>3</v>
      </c>
      <c r="B25" s="47" t="s">
        <v>293</v>
      </c>
      <c r="C25" s="45" t="s">
        <v>392</v>
      </c>
      <c r="D25" s="45">
        <v>1</v>
      </c>
      <c r="E25" s="48">
        <v>100.23</v>
      </c>
      <c r="F25" s="48">
        <v>334.1</v>
      </c>
      <c r="G25" s="49">
        <v>28412</v>
      </c>
      <c r="H25" s="48">
        <v>177.58</v>
      </c>
      <c r="I25" s="45"/>
      <c r="J25" s="45"/>
      <c r="K25" s="45"/>
      <c r="L25" s="36"/>
      <c r="M25" s="36"/>
    </row>
    <row r="26" spans="1:13" ht="110.45" customHeight="1" x14ac:dyDescent="0.25">
      <c r="A26" s="45">
        <v>4</v>
      </c>
      <c r="B26" s="11" t="s">
        <v>294</v>
      </c>
      <c r="C26" s="45" t="s">
        <v>393</v>
      </c>
      <c r="D26" s="45">
        <v>2</v>
      </c>
      <c r="E26" s="48">
        <v>129.54</v>
      </c>
      <c r="F26" s="48">
        <v>431.8</v>
      </c>
      <c r="G26" s="49">
        <v>40947</v>
      </c>
      <c r="H26" s="48">
        <v>255.92</v>
      </c>
      <c r="I26" s="45"/>
      <c r="J26" s="45"/>
      <c r="K26" s="45"/>
      <c r="L26" s="36"/>
      <c r="M26" s="36"/>
    </row>
    <row r="27" spans="1:13" ht="105" customHeight="1" x14ac:dyDescent="0.25">
      <c r="A27" s="45">
        <v>5</v>
      </c>
      <c r="B27" s="11" t="s">
        <v>295</v>
      </c>
      <c r="C27" s="45" t="s">
        <v>394</v>
      </c>
      <c r="D27" s="45">
        <v>1</v>
      </c>
      <c r="E27" s="48">
        <v>147.93</v>
      </c>
      <c r="F27" s="48">
        <v>493.1</v>
      </c>
      <c r="G27" s="49">
        <v>40241</v>
      </c>
      <c r="H27" s="48">
        <v>251.51</v>
      </c>
      <c r="I27" s="45"/>
      <c r="J27" s="45"/>
      <c r="K27" s="45"/>
      <c r="L27" s="36"/>
      <c r="M27" s="36"/>
    </row>
    <row r="28" spans="1:13" ht="22.9" customHeight="1" x14ac:dyDescent="0.25">
      <c r="A28" s="44" t="s">
        <v>138</v>
      </c>
      <c r="B28" s="118" t="s">
        <v>299</v>
      </c>
      <c r="C28" s="119"/>
      <c r="D28" s="45"/>
      <c r="E28" s="54"/>
      <c r="F28" s="54"/>
      <c r="G28" s="55"/>
      <c r="H28" s="54"/>
      <c r="I28" s="45"/>
      <c r="J28" s="45"/>
      <c r="K28" s="45"/>
      <c r="L28" s="36"/>
      <c r="M28" s="36"/>
    </row>
    <row r="29" spans="1:13" ht="155.44999999999999" customHeight="1" x14ac:dyDescent="0.25">
      <c r="A29" s="57">
        <v>1</v>
      </c>
      <c r="B29" s="58" t="s">
        <v>296</v>
      </c>
      <c r="C29" s="57" t="s">
        <v>395</v>
      </c>
      <c r="D29" s="57">
        <v>2</v>
      </c>
      <c r="E29" s="59">
        <v>114.77</v>
      </c>
      <c r="F29" s="59">
        <v>382.57</v>
      </c>
      <c r="G29" s="60">
        <v>65975</v>
      </c>
      <c r="H29" s="59">
        <v>412.34</v>
      </c>
      <c r="I29" s="57"/>
      <c r="J29" s="57"/>
      <c r="K29" s="57"/>
      <c r="L29" s="36"/>
      <c r="M29" s="36"/>
    </row>
    <row r="30" spans="1:13" ht="144.6" customHeight="1" x14ac:dyDescent="0.25">
      <c r="A30" s="45">
        <v>2</v>
      </c>
      <c r="B30" s="11" t="s">
        <v>297</v>
      </c>
      <c r="C30" s="45" t="s">
        <v>396</v>
      </c>
      <c r="D30" s="45">
        <v>2</v>
      </c>
      <c r="E30" s="48">
        <v>115.78</v>
      </c>
      <c r="F30" s="48">
        <v>385.93</v>
      </c>
      <c r="G30" s="49">
        <v>52287</v>
      </c>
      <c r="H30" s="48">
        <v>326.79000000000002</v>
      </c>
      <c r="I30" s="45"/>
      <c r="J30" s="45"/>
      <c r="K30" s="45"/>
      <c r="L30" s="36"/>
      <c r="M30" s="36"/>
    </row>
    <row r="31" spans="1:13" ht="139.15" customHeight="1" x14ac:dyDescent="0.25">
      <c r="A31" s="45">
        <v>3</v>
      </c>
      <c r="B31" s="11" t="s">
        <v>298</v>
      </c>
      <c r="C31" s="45" t="s">
        <v>397</v>
      </c>
      <c r="D31" s="45">
        <v>2</v>
      </c>
      <c r="E31" s="48">
        <v>232.75</v>
      </c>
      <c r="F31" s="48">
        <v>775.83</v>
      </c>
      <c r="G31" s="49">
        <v>41899</v>
      </c>
      <c r="H31" s="48">
        <v>261.87</v>
      </c>
      <c r="I31" s="45"/>
      <c r="J31" s="45"/>
      <c r="K31" s="45"/>
      <c r="L31" s="36"/>
      <c r="M31" s="36"/>
    </row>
    <row r="32" spans="1:13" ht="21.6" customHeight="1" x14ac:dyDescent="0.25">
      <c r="A32" s="44" t="s">
        <v>121</v>
      </c>
      <c r="B32" s="118" t="s">
        <v>300</v>
      </c>
      <c r="C32" s="119"/>
      <c r="D32" s="45"/>
      <c r="E32" s="54"/>
      <c r="F32" s="54"/>
      <c r="G32" s="55"/>
      <c r="H32" s="54"/>
      <c r="I32" s="45"/>
      <c r="J32" s="45"/>
      <c r="K32" s="45"/>
      <c r="L32" s="36"/>
      <c r="M32" s="36"/>
    </row>
    <row r="33" spans="1:13" ht="120.6" customHeight="1" x14ac:dyDescent="0.25">
      <c r="A33" s="45">
        <v>1</v>
      </c>
      <c r="B33" s="11" t="s">
        <v>301</v>
      </c>
      <c r="C33" s="45" t="s">
        <v>398</v>
      </c>
      <c r="D33" s="45">
        <v>3</v>
      </c>
      <c r="E33" s="48">
        <v>98.11</v>
      </c>
      <c r="F33" s="48">
        <v>327.02999999999997</v>
      </c>
      <c r="G33" s="49">
        <v>47281</v>
      </c>
      <c r="H33" s="48">
        <v>295.51</v>
      </c>
      <c r="I33" s="45"/>
      <c r="J33" s="45"/>
      <c r="K33" s="45"/>
      <c r="L33" s="36"/>
      <c r="M33" s="36"/>
    </row>
    <row r="34" spans="1:13" ht="122.45" customHeight="1" x14ac:dyDescent="0.25">
      <c r="A34" s="45">
        <v>2</v>
      </c>
      <c r="B34" s="11" t="s">
        <v>302</v>
      </c>
      <c r="C34" s="45" t="s">
        <v>399</v>
      </c>
      <c r="D34" s="45">
        <v>1</v>
      </c>
      <c r="E34" s="48">
        <v>127.22</v>
      </c>
      <c r="F34" s="48">
        <v>424.07</v>
      </c>
      <c r="G34" s="49">
        <v>38662</v>
      </c>
      <c r="H34" s="48">
        <v>241.64</v>
      </c>
      <c r="I34" s="45"/>
      <c r="J34" s="45"/>
      <c r="K34" s="45"/>
      <c r="L34" s="36"/>
      <c r="M34" s="36"/>
    </row>
    <row r="35" spans="1:13" ht="121.9" customHeight="1" x14ac:dyDescent="0.25">
      <c r="A35" s="45">
        <v>3</v>
      </c>
      <c r="B35" s="11" t="s">
        <v>303</v>
      </c>
      <c r="C35" s="45" t="s">
        <v>400</v>
      </c>
      <c r="D35" s="45">
        <v>1</v>
      </c>
      <c r="E35" s="48">
        <v>117.28</v>
      </c>
      <c r="F35" s="48">
        <v>390.93</v>
      </c>
      <c r="G35" s="49">
        <v>28710</v>
      </c>
      <c r="H35" s="48">
        <v>179.44</v>
      </c>
      <c r="I35" s="45"/>
      <c r="J35" s="45"/>
      <c r="K35" s="45"/>
      <c r="L35" s="36"/>
      <c r="M35" s="36"/>
    </row>
    <row r="36" spans="1:13" ht="104.45" customHeight="1" x14ac:dyDescent="0.25">
      <c r="A36" s="45">
        <v>4</v>
      </c>
      <c r="B36" s="11" t="s">
        <v>304</v>
      </c>
      <c r="C36" s="45" t="s">
        <v>401</v>
      </c>
      <c r="D36" s="45">
        <v>1</v>
      </c>
      <c r="E36" s="48">
        <v>75.3</v>
      </c>
      <c r="F36" s="48">
        <v>251</v>
      </c>
      <c r="G36" s="49">
        <v>36959</v>
      </c>
      <c r="H36" s="48">
        <v>230.99</v>
      </c>
      <c r="I36" s="45"/>
      <c r="J36" s="45"/>
      <c r="K36" s="45"/>
      <c r="L36" s="36"/>
      <c r="M36" s="36"/>
    </row>
    <row r="37" spans="1:13" ht="23.45" customHeight="1" x14ac:dyDescent="0.25">
      <c r="A37" s="44" t="s">
        <v>137</v>
      </c>
      <c r="B37" s="118" t="s">
        <v>305</v>
      </c>
      <c r="C37" s="119"/>
      <c r="D37" s="45"/>
      <c r="E37" s="54"/>
      <c r="F37" s="54"/>
      <c r="G37" s="55"/>
      <c r="H37" s="54"/>
      <c r="I37" s="45"/>
      <c r="J37" s="45"/>
      <c r="K37" s="45"/>
      <c r="L37" s="36"/>
      <c r="M37" s="36"/>
    </row>
    <row r="38" spans="1:13" ht="115.5" x14ac:dyDescent="0.25">
      <c r="A38" s="45">
        <v>1</v>
      </c>
      <c r="B38" s="11" t="s">
        <v>306</v>
      </c>
      <c r="C38" s="45" t="s">
        <v>402</v>
      </c>
      <c r="D38" s="45">
        <v>1</v>
      </c>
      <c r="E38" s="48">
        <v>61.69</v>
      </c>
      <c r="F38" s="48">
        <v>205.63</v>
      </c>
      <c r="G38" s="49">
        <v>29035</v>
      </c>
      <c r="H38" s="48">
        <v>181.47</v>
      </c>
      <c r="I38" s="45"/>
      <c r="J38" s="45"/>
      <c r="K38" s="45"/>
      <c r="L38" s="36"/>
      <c r="M38" s="36"/>
    </row>
    <row r="39" spans="1:13" ht="110.45" customHeight="1" x14ac:dyDescent="0.25">
      <c r="A39" s="45">
        <v>2</v>
      </c>
      <c r="B39" s="11" t="s">
        <v>307</v>
      </c>
      <c r="C39" s="45" t="s">
        <v>403</v>
      </c>
      <c r="D39" s="45">
        <v>2</v>
      </c>
      <c r="E39" s="48">
        <v>62.41</v>
      </c>
      <c r="F39" s="48">
        <v>208.03</v>
      </c>
      <c r="G39" s="49">
        <v>29592</v>
      </c>
      <c r="H39" s="48">
        <v>184.95</v>
      </c>
      <c r="I39" s="45"/>
      <c r="J39" s="45"/>
      <c r="K39" s="45"/>
      <c r="L39" s="36"/>
      <c r="M39" s="36"/>
    </row>
    <row r="40" spans="1:13" ht="148.5" x14ac:dyDescent="0.25">
      <c r="A40" s="45">
        <v>3</v>
      </c>
      <c r="B40" s="11" t="s">
        <v>308</v>
      </c>
      <c r="C40" s="45" t="s">
        <v>404</v>
      </c>
      <c r="D40" s="45">
        <v>2</v>
      </c>
      <c r="E40" s="48">
        <v>91.54</v>
      </c>
      <c r="F40" s="48">
        <v>305.13</v>
      </c>
      <c r="G40" s="49">
        <v>41663</v>
      </c>
      <c r="H40" s="48">
        <v>260.39</v>
      </c>
      <c r="I40" s="45"/>
      <c r="J40" s="45"/>
      <c r="K40" s="45"/>
      <c r="L40" s="36"/>
      <c r="M40" s="36"/>
    </row>
    <row r="41" spans="1:13" ht="8.4499999999999993" customHeight="1" x14ac:dyDescent="0.25"/>
    <row r="42" spans="1:13" ht="44.45" customHeight="1" x14ac:dyDescent="0.25">
      <c r="A42" s="116" t="s">
        <v>376</v>
      </c>
      <c r="B42" s="116"/>
      <c r="C42" s="116"/>
      <c r="D42" s="116"/>
      <c r="E42" s="116"/>
      <c r="F42" s="116"/>
      <c r="G42" s="116"/>
      <c r="H42" s="116"/>
      <c r="I42" s="116"/>
      <c r="J42" s="116"/>
      <c r="K42" s="116"/>
    </row>
    <row r="43" spans="1:13" x14ac:dyDescent="0.25">
      <c r="E43" s="88"/>
      <c r="G43" s="88"/>
    </row>
  </sheetData>
  <mergeCells count="21">
    <mergeCell ref="B32:C32"/>
    <mergeCell ref="E1:K1"/>
    <mergeCell ref="A2:C2"/>
    <mergeCell ref="A3:K3"/>
    <mergeCell ref="A4:K4"/>
    <mergeCell ref="A42:K42"/>
    <mergeCell ref="A6:A7"/>
    <mergeCell ref="B6:B7"/>
    <mergeCell ref="C6:C7"/>
    <mergeCell ref="D6:D7"/>
    <mergeCell ref="E6:F6"/>
    <mergeCell ref="I6:I7"/>
    <mergeCell ref="J6:J7"/>
    <mergeCell ref="K6:K7"/>
    <mergeCell ref="B9:C9"/>
    <mergeCell ref="G6:H6"/>
    <mergeCell ref="B37:C37"/>
    <mergeCell ref="B13:C13"/>
    <mergeCell ref="B17:C17"/>
    <mergeCell ref="B22:C22"/>
    <mergeCell ref="B28:C28"/>
  </mergeCells>
  <printOptions horizontalCentered="1"/>
  <pageMargins left="0.25" right="0.25" top="0.5" bottom="0.5" header="0" footer="0"/>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16"/>
  <sheetViews>
    <sheetView zoomScaleNormal="100" workbookViewId="0">
      <selection sqref="A1:H17"/>
    </sheetView>
  </sheetViews>
  <sheetFormatPr defaultColWidth="8.85546875" defaultRowHeight="16.5" x14ac:dyDescent="0.25"/>
  <cols>
    <col min="1" max="1" width="13" style="1" customWidth="1"/>
    <col min="2" max="3" width="16.85546875" style="1" customWidth="1"/>
    <col min="4" max="4" width="16.85546875" style="27" customWidth="1"/>
    <col min="5" max="8" width="16.85546875" style="1" customWidth="1"/>
    <col min="9" max="16384" width="8.85546875" style="1"/>
  </cols>
  <sheetData>
    <row r="1" spans="1:32" ht="16.899999999999999" customHeight="1" x14ac:dyDescent="0.25">
      <c r="A1" s="8"/>
      <c r="B1" s="8"/>
      <c r="E1" s="120" t="s">
        <v>226</v>
      </c>
      <c r="F1" s="120"/>
      <c r="G1" s="120"/>
      <c r="H1" s="120"/>
    </row>
    <row r="2" spans="1:32" ht="16.899999999999999" customHeight="1" x14ac:dyDescent="0.25">
      <c r="A2" s="94" t="s">
        <v>270</v>
      </c>
      <c r="B2" s="94"/>
      <c r="C2" s="94"/>
      <c r="D2" s="94"/>
      <c r="E2" s="94"/>
      <c r="F2" s="94"/>
      <c r="G2" s="94"/>
      <c r="H2" s="94"/>
    </row>
    <row r="3" spans="1:32" ht="37.9" customHeight="1" x14ac:dyDescent="0.25">
      <c r="A3" s="121" t="s">
        <v>277</v>
      </c>
      <c r="B3" s="121"/>
      <c r="C3" s="121"/>
      <c r="D3" s="121"/>
      <c r="E3" s="121"/>
      <c r="F3" s="121"/>
      <c r="G3" s="121"/>
      <c r="H3" s="121"/>
      <c r="I3" s="26"/>
      <c r="J3" s="26"/>
      <c r="K3" s="26"/>
      <c r="L3" s="26"/>
      <c r="M3" s="26"/>
      <c r="N3" s="26"/>
      <c r="O3" s="26"/>
      <c r="P3" s="26"/>
      <c r="Q3" s="26"/>
      <c r="R3" s="26"/>
      <c r="S3" s="26"/>
      <c r="T3" s="26"/>
      <c r="U3" s="26"/>
      <c r="V3" s="26"/>
      <c r="W3" s="26"/>
      <c r="X3" s="26"/>
      <c r="Y3" s="26"/>
      <c r="Z3" s="26"/>
      <c r="AA3" s="26"/>
      <c r="AB3" s="26"/>
      <c r="AC3" s="26"/>
      <c r="AD3" s="26"/>
      <c r="AE3" s="26"/>
      <c r="AF3" s="26"/>
    </row>
    <row r="4" spans="1:32" ht="10.15" customHeight="1" x14ac:dyDescent="0.25">
      <c r="A4" s="25"/>
      <c r="B4" s="25"/>
      <c r="C4" s="25"/>
      <c r="D4" s="25"/>
      <c r="E4" s="25"/>
      <c r="F4" s="25"/>
      <c r="G4" s="25"/>
      <c r="H4" s="25"/>
      <c r="I4" s="26"/>
      <c r="J4" s="26"/>
      <c r="K4" s="26"/>
      <c r="L4" s="26"/>
      <c r="M4" s="26"/>
      <c r="N4" s="26"/>
      <c r="O4" s="26"/>
      <c r="P4" s="26"/>
      <c r="Q4" s="26"/>
      <c r="R4" s="26"/>
      <c r="S4" s="26"/>
      <c r="T4" s="26"/>
      <c r="U4" s="26"/>
      <c r="V4" s="26"/>
      <c r="W4" s="26"/>
      <c r="X4" s="26"/>
      <c r="Y4" s="26"/>
      <c r="Z4" s="26"/>
      <c r="AA4" s="26"/>
      <c r="AB4" s="26"/>
      <c r="AC4" s="26"/>
      <c r="AD4" s="26"/>
      <c r="AE4" s="26"/>
      <c r="AF4" s="26"/>
    </row>
    <row r="5" spans="1:32" ht="124.9" customHeight="1" x14ac:dyDescent="0.25">
      <c r="A5" s="3" t="s">
        <v>275</v>
      </c>
      <c r="B5" s="3" t="s">
        <v>227</v>
      </c>
      <c r="C5" s="3" t="s">
        <v>228</v>
      </c>
      <c r="D5" s="3" t="s">
        <v>229</v>
      </c>
      <c r="E5" s="3" t="s">
        <v>230</v>
      </c>
      <c r="F5" s="3" t="s">
        <v>231</v>
      </c>
      <c r="G5" s="3" t="s">
        <v>232</v>
      </c>
      <c r="H5" s="3" t="s">
        <v>233</v>
      </c>
    </row>
    <row r="6" spans="1:32" ht="21" customHeight="1" x14ac:dyDescent="0.25">
      <c r="A6" s="28" t="s">
        <v>246</v>
      </c>
      <c r="B6" s="42">
        <v>49</v>
      </c>
      <c r="C6" s="42">
        <v>0</v>
      </c>
      <c r="D6" s="42">
        <v>0</v>
      </c>
      <c r="E6" s="42">
        <v>49</v>
      </c>
      <c r="F6" s="42">
        <v>20</v>
      </c>
      <c r="G6" s="42">
        <v>0</v>
      </c>
      <c r="H6" s="42">
        <v>29</v>
      </c>
    </row>
    <row r="7" spans="1:32" ht="21" customHeight="1" x14ac:dyDescent="0.25">
      <c r="A7" s="28" t="s">
        <v>247</v>
      </c>
      <c r="B7" s="42">
        <v>10</v>
      </c>
      <c r="C7" s="42">
        <v>0</v>
      </c>
      <c r="D7" s="42">
        <v>0</v>
      </c>
      <c r="E7" s="42">
        <v>10</v>
      </c>
      <c r="F7" s="42">
        <v>5</v>
      </c>
      <c r="G7" s="42">
        <v>0</v>
      </c>
      <c r="H7" s="42">
        <v>5</v>
      </c>
    </row>
    <row r="8" spans="1:32" ht="21" customHeight="1" x14ac:dyDescent="0.25">
      <c r="A8" s="28" t="s">
        <v>248</v>
      </c>
      <c r="B8" s="42">
        <v>5</v>
      </c>
      <c r="C8" s="42">
        <v>0</v>
      </c>
      <c r="D8" s="42">
        <v>0</v>
      </c>
      <c r="E8" s="42">
        <v>5</v>
      </c>
      <c r="F8" s="42">
        <v>0</v>
      </c>
      <c r="G8" s="42">
        <v>0</v>
      </c>
      <c r="H8" s="42">
        <v>5</v>
      </c>
    </row>
    <row r="9" spans="1:32" s="27" customFormat="1" ht="21" customHeight="1" x14ac:dyDescent="0.25">
      <c r="A9" s="33" t="s">
        <v>276</v>
      </c>
      <c r="B9" s="43">
        <f t="shared" ref="B9:H9" si="0">SUM(B6:B8)</f>
        <v>64</v>
      </c>
      <c r="C9" s="43">
        <f t="shared" si="0"/>
        <v>0</v>
      </c>
      <c r="D9" s="43">
        <f t="shared" si="0"/>
        <v>0</v>
      </c>
      <c r="E9" s="43">
        <f t="shared" si="0"/>
        <v>64</v>
      </c>
      <c r="F9" s="43">
        <f t="shared" si="0"/>
        <v>25</v>
      </c>
      <c r="G9" s="43">
        <f t="shared" si="0"/>
        <v>0</v>
      </c>
      <c r="H9" s="43">
        <f t="shared" si="0"/>
        <v>39</v>
      </c>
      <c r="J9" s="78"/>
    </row>
    <row r="11" spans="1:32" ht="37.5" customHeight="1" x14ac:dyDescent="0.3">
      <c r="A11" s="149" t="s">
        <v>411</v>
      </c>
      <c r="B11" s="149"/>
      <c r="C11" s="146"/>
      <c r="D11" s="146"/>
      <c r="E11" s="146"/>
      <c r="F11" s="146"/>
      <c r="G11" s="146"/>
      <c r="H11" s="146"/>
    </row>
    <row r="12" spans="1:32" ht="131.25" x14ac:dyDescent="0.25">
      <c r="A12" s="147" t="s">
        <v>410</v>
      </c>
      <c r="B12" s="147" t="s">
        <v>227</v>
      </c>
      <c r="C12" s="147" t="s">
        <v>228</v>
      </c>
      <c r="D12" s="147" t="s">
        <v>229</v>
      </c>
      <c r="E12" s="147" t="s">
        <v>230</v>
      </c>
      <c r="F12" s="147" t="s">
        <v>231</v>
      </c>
      <c r="G12" s="147" t="s">
        <v>232</v>
      </c>
      <c r="H12" s="147" t="s">
        <v>233</v>
      </c>
    </row>
    <row r="13" spans="1:32" ht="18.75" x14ac:dyDescent="0.25">
      <c r="A13" s="148" t="s">
        <v>246</v>
      </c>
      <c r="B13" s="148">
        <v>130</v>
      </c>
      <c r="C13" s="148">
        <v>0</v>
      </c>
      <c r="D13" s="148">
        <v>0</v>
      </c>
      <c r="E13" s="148">
        <v>130</v>
      </c>
      <c r="F13" s="148">
        <v>55</v>
      </c>
      <c r="G13" s="148">
        <v>0</v>
      </c>
      <c r="H13" s="148">
        <v>55</v>
      </c>
    </row>
    <row r="14" spans="1:32" ht="18.75" x14ac:dyDescent="0.25">
      <c r="A14" s="148" t="s">
        <v>247</v>
      </c>
      <c r="B14" s="148">
        <v>19</v>
      </c>
      <c r="C14" s="148">
        <v>0</v>
      </c>
      <c r="D14" s="148">
        <v>0</v>
      </c>
      <c r="E14" s="148">
        <v>19</v>
      </c>
      <c r="F14" s="148">
        <v>9</v>
      </c>
      <c r="G14" s="148">
        <v>0</v>
      </c>
      <c r="H14" s="148">
        <v>9</v>
      </c>
    </row>
    <row r="15" spans="1:32" ht="18.75" x14ac:dyDescent="0.25">
      <c r="A15" s="148" t="s">
        <v>248</v>
      </c>
      <c r="B15" s="148">
        <v>14</v>
      </c>
      <c r="C15" s="148">
        <v>0</v>
      </c>
      <c r="D15" s="148">
        <v>0</v>
      </c>
      <c r="E15" s="148">
        <v>14</v>
      </c>
      <c r="F15" s="148">
        <v>0</v>
      </c>
      <c r="G15" s="148">
        <v>0</v>
      </c>
      <c r="H15" s="148">
        <v>0</v>
      </c>
    </row>
    <row r="16" spans="1:32" ht="18.75" x14ac:dyDescent="0.25">
      <c r="A16" s="147" t="s">
        <v>276</v>
      </c>
      <c r="B16" s="147">
        <f>SUM(B13:B15)</f>
        <v>163</v>
      </c>
      <c r="C16" s="147">
        <v>0</v>
      </c>
      <c r="D16" s="147">
        <f t="shared" ref="D16:H16" si="1">SUM(D13:D15)</f>
        <v>0</v>
      </c>
      <c r="E16" s="147">
        <f t="shared" si="1"/>
        <v>163</v>
      </c>
      <c r="F16" s="147">
        <f t="shared" si="1"/>
        <v>64</v>
      </c>
      <c r="G16" s="147">
        <f t="shared" si="1"/>
        <v>0</v>
      </c>
      <c r="H16" s="147">
        <f t="shared" si="1"/>
        <v>64</v>
      </c>
    </row>
  </sheetData>
  <mergeCells count="4">
    <mergeCell ref="E1:H1"/>
    <mergeCell ref="A3:H3"/>
    <mergeCell ref="A2:H2"/>
    <mergeCell ref="A11:B11"/>
  </mergeCells>
  <printOptions horizontalCentered="1"/>
  <pageMargins left="0.5" right="0.5" top="0.5" bottom="0.5" header="0" footer="0"/>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81"/>
  <sheetViews>
    <sheetView topLeftCell="A53" zoomScaleNormal="100" workbookViewId="0">
      <selection activeCell="P75" sqref="A4:P75"/>
    </sheetView>
  </sheetViews>
  <sheetFormatPr defaultColWidth="8.85546875" defaultRowHeight="16.5" x14ac:dyDescent="0.25"/>
  <cols>
    <col min="1" max="1" width="5.85546875" style="1" customWidth="1"/>
    <col min="2" max="2" width="23.85546875" style="1" customWidth="1"/>
    <col min="3" max="3" width="38.28515625" style="1" customWidth="1"/>
    <col min="4" max="4" width="23.85546875" style="1" customWidth="1"/>
    <col min="5" max="7" width="9.85546875" style="1" customWidth="1"/>
    <col min="8" max="8" width="9.5703125" style="1" customWidth="1"/>
    <col min="9" max="11" width="8.5703125" style="1" customWidth="1"/>
    <col min="12" max="12" width="9.7109375" style="1" customWidth="1"/>
    <col min="13" max="15" width="9.42578125" style="1" customWidth="1"/>
    <col min="16" max="16384" width="8.85546875" style="1"/>
  </cols>
  <sheetData>
    <row r="1" spans="1:16" x14ac:dyDescent="0.25">
      <c r="M1" s="133"/>
      <c r="N1" s="133"/>
      <c r="O1" s="133"/>
      <c r="P1" s="133"/>
    </row>
    <row r="2" spans="1:16" x14ac:dyDescent="0.25">
      <c r="A2" s="121"/>
      <c r="B2" s="121"/>
      <c r="C2" s="121"/>
      <c r="D2" s="121"/>
      <c r="E2" s="121"/>
      <c r="F2" s="121"/>
      <c r="G2" s="121"/>
      <c r="H2" s="121"/>
      <c r="I2" s="121"/>
      <c r="J2" s="121"/>
      <c r="K2" s="121"/>
      <c r="L2" s="121"/>
      <c r="M2" s="121"/>
      <c r="N2" s="121"/>
      <c r="O2" s="121"/>
      <c r="P2" s="121"/>
    </row>
    <row r="3" spans="1:16" ht="7.5" customHeight="1" x14ac:dyDescent="0.25">
      <c r="A3" s="134"/>
      <c r="B3" s="134"/>
      <c r="C3" s="134"/>
      <c r="D3" s="134"/>
      <c r="E3" s="134"/>
      <c r="F3" s="134"/>
      <c r="G3" s="134"/>
      <c r="H3" s="134"/>
      <c r="I3" s="134"/>
      <c r="J3" s="134"/>
      <c r="K3" s="134"/>
      <c r="L3" s="134"/>
      <c r="M3" s="134"/>
      <c r="N3" s="134"/>
      <c r="O3" s="134"/>
      <c r="P3" s="134"/>
    </row>
    <row r="4" spans="1:16" ht="20.25" customHeight="1" x14ac:dyDescent="0.25">
      <c r="A4" s="37"/>
      <c r="B4" s="91" t="s">
        <v>408</v>
      </c>
      <c r="C4" s="37"/>
      <c r="D4" s="37"/>
      <c r="E4" s="37"/>
      <c r="F4" s="37"/>
      <c r="G4" s="37"/>
      <c r="H4" s="37"/>
      <c r="I4" s="37"/>
      <c r="J4" s="37"/>
      <c r="K4" s="37"/>
      <c r="L4" s="37"/>
      <c r="M4" s="37"/>
      <c r="N4" s="37"/>
      <c r="O4" s="37"/>
      <c r="P4" s="37"/>
    </row>
    <row r="5" spans="1:16" ht="75.75" customHeight="1" x14ac:dyDescent="0.25">
      <c r="A5" s="135" t="s">
        <v>211</v>
      </c>
      <c r="B5" s="136" t="s">
        <v>249</v>
      </c>
      <c r="C5" s="137"/>
      <c r="D5" s="140" t="s">
        <v>250</v>
      </c>
      <c r="E5" s="135" t="s">
        <v>234</v>
      </c>
      <c r="F5" s="135"/>
      <c r="G5" s="135"/>
      <c r="H5" s="135"/>
      <c r="I5" s="135" t="s">
        <v>235</v>
      </c>
      <c r="J5" s="135"/>
      <c r="K5" s="135"/>
      <c r="L5" s="135"/>
      <c r="M5" s="135" t="s">
        <v>251</v>
      </c>
      <c r="N5" s="135"/>
      <c r="O5" s="135"/>
      <c r="P5" s="135"/>
    </row>
    <row r="6" spans="1:16" ht="63.75" customHeight="1" x14ac:dyDescent="0.25">
      <c r="A6" s="135"/>
      <c r="B6" s="138"/>
      <c r="C6" s="139"/>
      <c r="D6" s="141"/>
      <c r="E6" s="31" t="s">
        <v>237</v>
      </c>
      <c r="F6" s="31" t="s">
        <v>238</v>
      </c>
      <c r="G6" s="31" t="s">
        <v>239</v>
      </c>
      <c r="H6" s="31" t="s">
        <v>240</v>
      </c>
      <c r="I6" s="31" t="s">
        <v>237</v>
      </c>
      <c r="J6" s="31" t="s">
        <v>238</v>
      </c>
      <c r="K6" s="31" t="s">
        <v>239</v>
      </c>
      <c r="L6" s="31" t="s">
        <v>240</v>
      </c>
      <c r="M6" s="31" t="s">
        <v>237</v>
      </c>
      <c r="N6" s="31" t="s">
        <v>238</v>
      </c>
      <c r="O6" s="31" t="s">
        <v>239</v>
      </c>
      <c r="P6" s="31" t="s">
        <v>240</v>
      </c>
    </row>
    <row r="7" spans="1:16" ht="16.5" customHeight="1" x14ac:dyDescent="0.25">
      <c r="A7" s="19"/>
      <c r="B7" s="125">
        <v>1</v>
      </c>
      <c r="C7" s="126"/>
      <c r="D7" s="4">
        <v>2</v>
      </c>
      <c r="E7" s="4">
        <v>3</v>
      </c>
      <c r="F7" s="4">
        <v>4</v>
      </c>
      <c r="G7" s="4">
        <v>5</v>
      </c>
      <c r="H7" s="4">
        <v>6</v>
      </c>
      <c r="I7" s="4">
        <v>7</v>
      </c>
      <c r="J7" s="4">
        <v>8</v>
      </c>
      <c r="K7" s="4"/>
      <c r="L7" s="4"/>
      <c r="M7" s="4"/>
      <c r="N7" s="4">
        <v>12</v>
      </c>
      <c r="O7" s="4">
        <v>13</v>
      </c>
      <c r="P7" s="4">
        <v>14</v>
      </c>
    </row>
    <row r="8" spans="1:16" s="27" customFormat="1" ht="15.75" customHeight="1" x14ac:dyDescent="0.25">
      <c r="A8" s="3" t="s">
        <v>6</v>
      </c>
      <c r="B8" s="130" t="s">
        <v>252</v>
      </c>
      <c r="C8" s="131"/>
      <c r="D8" s="132"/>
      <c r="E8" s="3">
        <f>SUM(E9:E72)</f>
        <v>704</v>
      </c>
      <c r="F8" s="3">
        <f>SUM(F9:F72)</f>
        <v>704</v>
      </c>
      <c r="G8" s="3"/>
      <c r="H8" s="3">
        <f>SUM(H9:H72)</f>
        <v>896</v>
      </c>
      <c r="I8" s="3">
        <f>SUM(I9:I72)</f>
        <v>694</v>
      </c>
      <c r="J8" s="3">
        <f>SUM(J9:J72)</f>
        <v>608</v>
      </c>
      <c r="K8" s="3"/>
      <c r="L8" s="3">
        <f>SUM(L9:L72)</f>
        <v>824</v>
      </c>
      <c r="M8" s="3">
        <v>96</v>
      </c>
      <c r="N8" s="3">
        <v>63</v>
      </c>
      <c r="O8" s="3"/>
      <c r="P8" s="3"/>
    </row>
    <row r="9" spans="1:16" s="27" customFormat="1" ht="21" customHeight="1" x14ac:dyDescent="0.25">
      <c r="A9" s="122">
        <v>1</v>
      </c>
      <c r="B9" s="122" t="s">
        <v>278</v>
      </c>
      <c r="C9" s="4" t="s">
        <v>310</v>
      </c>
      <c r="D9" s="4" t="s">
        <v>282</v>
      </c>
      <c r="E9" s="4">
        <v>11</v>
      </c>
      <c r="F9" s="4">
        <v>11</v>
      </c>
      <c r="G9" s="4"/>
      <c r="H9" s="4">
        <v>14</v>
      </c>
      <c r="I9" s="45">
        <v>11</v>
      </c>
      <c r="J9" s="45">
        <v>9</v>
      </c>
      <c r="K9" s="4"/>
      <c r="L9" s="4">
        <v>11</v>
      </c>
      <c r="M9" s="3"/>
      <c r="N9" s="3"/>
      <c r="O9" s="3"/>
      <c r="P9" s="3"/>
    </row>
    <row r="10" spans="1:16" s="27" customFormat="1" ht="21" customHeight="1" x14ac:dyDescent="0.25">
      <c r="A10" s="123"/>
      <c r="B10" s="123"/>
      <c r="C10" s="30" t="s">
        <v>311</v>
      </c>
      <c r="D10" s="4" t="s">
        <v>282</v>
      </c>
      <c r="E10" s="4">
        <v>11</v>
      </c>
      <c r="F10" s="4">
        <v>11</v>
      </c>
      <c r="G10" s="4"/>
      <c r="H10" s="4">
        <v>14</v>
      </c>
      <c r="I10" s="45">
        <v>11</v>
      </c>
      <c r="J10" s="45">
        <v>8</v>
      </c>
      <c r="K10" s="4"/>
      <c r="L10" s="4">
        <v>13</v>
      </c>
      <c r="M10" s="3"/>
      <c r="N10" s="3"/>
      <c r="O10" s="3"/>
      <c r="P10" s="3"/>
    </row>
    <row r="11" spans="1:16" s="27" customFormat="1" ht="21" customHeight="1" x14ac:dyDescent="0.25">
      <c r="A11" s="123"/>
      <c r="B11" s="123"/>
      <c r="C11" s="30" t="s">
        <v>312</v>
      </c>
      <c r="D11" s="4" t="s">
        <v>282</v>
      </c>
      <c r="E11" s="4">
        <v>11</v>
      </c>
      <c r="F11" s="4">
        <v>11</v>
      </c>
      <c r="G11" s="4"/>
      <c r="H11" s="4">
        <v>14</v>
      </c>
      <c r="I11" s="45">
        <v>11</v>
      </c>
      <c r="J11" s="45">
        <v>9</v>
      </c>
      <c r="K11" s="4"/>
      <c r="L11" s="4">
        <v>11</v>
      </c>
      <c r="M11" s="3"/>
      <c r="N11" s="3"/>
      <c r="O11" s="3"/>
      <c r="P11" s="3"/>
    </row>
    <row r="12" spans="1:16" s="27" customFormat="1" ht="21" customHeight="1" x14ac:dyDescent="0.25">
      <c r="A12" s="123"/>
      <c r="B12" s="123"/>
      <c r="C12" s="30" t="s">
        <v>313</v>
      </c>
      <c r="D12" s="4" t="s">
        <v>282</v>
      </c>
      <c r="E12" s="4">
        <v>11</v>
      </c>
      <c r="F12" s="4">
        <v>11</v>
      </c>
      <c r="G12" s="4"/>
      <c r="H12" s="4">
        <v>14</v>
      </c>
      <c r="I12" s="45">
        <v>10</v>
      </c>
      <c r="J12" s="45">
        <v>9</v>
      </c>
      <c r="K12" s="4"/>
      <c r="L12" s="4">
        <v>12</v>
      </c>
      <c r="M12" s="3"/>
      <c r="N12" s="3"/>
      <c r="O12" s="3"/>
      <c r="P12" s="3"/>
    </row>
    <row r="13" spans="1:16" s="27" customFormat="1" ht="21" customHeight="1" x14ac:dyDescent="0.25">
      <c r="A13" s="124"/>
      <c r="B13" s="124"/>
      <c r="C13" s="30" t="s">
        <v>314</v>
      </c>
      <c r="D13" s="4" t="s">
        <v>282</v>
      </c>
      <c r="E13" s="4">
        <v>11</v>
      </c>
      <c r="F13" s="4">
        <v>11</v>
      </c>
      <c r="G13" s="4"/>
      <c r="H13" s="4">
        <v>14</v>
      </c>
      <c r="I13" s="45">
        <v>9</v>
      </c>
      <c r="J13" s="45">
        <v>9</v>
      </c>
      <c r="K13" s="4"/>
      <c r="L13" s="4">
        <v>11</v>
      </c>
      <c r="M13" s="3"/>
      <c r="N13" s="3"/>
      <c r="O13" s="3"/>
      <c r="P13" s="3"/>
    </row>
    <row r="14" spans="1:16" s="27" customFormat="1" ht="21" customHeight="1" x14ac:dyDescent="0.25">
      <c r="A14" s="122">
        <v>2</v>
      </c>
      <c r="B14" s="122" t="s">
        <v>279</v>
      </c>
      <c r="C14" s="30" t="s">
        <v>315</v>
      </c>
      <c r="D14" s="4" t="s">
        <v>282</v>
      </c>
      <c r="E14" s="4">
        <v>11</v>
      </c>
      <c r="F14" s="4">
        <v>11</v>
      </c>
      <c r="G14" s="4"/>
      <c r="H14" s="4">
        <v>14</v>
      </c>
      <c r="I14" s="45">
        <v>10</v>
      </c>
      <c r="J14" s="45">
        <v>8</v>
      </c>
      <c r="K14" s="4"/>
      <c r="L14" s="4">
        <v>13</v>
      </c>
      <c r="M14" s="3"/>
      <c r="N14" s="3"/>
      <c r="O14" s="3"/>
      <c r="P14" s="3"/>
    </row>
    <row r="15" spans="1:16" s="27" customFormat="1" ht="21" customHeight="1" x14ac:dyDescent="0.25">
      <c r="A15" s="124"/>
      <c r="B15" s="124"/>
      <c r="C15" s="30" t="s">
        <v>317</v>
      </c>
      <c r="D15" s="4" t="s">
        <v>282</v>
      </c>
      <c r="E15" s="4">
        <v>11</v>
      </c>
      <c r="F15" s="4">
        <v>11</v>
      </c>
      <c r="G15" s="4"/>
      <c r="H15" s="4">
        <v>14</v>
      </c>
      <c r="I15" s="45">
        <v>11</v>
      </c>
      <c r="J15" s="45">
        <v>10</v>
      </c>
      <c r="K15" s="4"/>
      <c r="L15" s="4">
        <v>13</v>
      </c>
      <c r="M15" s="3"/>
      <c r="N15" s="3"/>
      <c r="O15" s="3"/>
      <c r="P15" s="3"/>
    </row>
    <row r="16" spans="1:16" s="27" customFormat="1" ht="21" customHeight="1" x14ac:dyDescent="0.25">
      <c r="A16" s="122">
        <v>3</v>
      </c>
      <c r="B16" s="122" t="s">
        <v>280</v>
      </c>
      <c r="C16" s="30" t="s">
        <v>316</v>
      </c>
      <c r="D16" s="4" t="s">
        <v>282</v>
      </c>
      <c r="E16" s="4">
        <v>11</v>
      </c>
      <c r="F16" s="4">
        <v>11</v>
      </c>
      <c r="G16" s="4"/>
      <c r="H16" s="4">
        <v>14</v>
      </c>
      <c r="I16" s="45">
        <v>11</v>
      </c>
      <c r="J16" s="45">
        <v>9</v>
      </c>
      <c r="K16" s="4"/>
      <c r="L16" s="4">
        <v>12</v>
      </c>
      <c r="M16" s="3"/>
      <c r="N16" s="3"/>
      <c r="O16" s="3"/>
      <c r="P16" s="3"/>
    </row>
    <row r="17" spans="1:16" s="27" customFormat="1" ht="21" customHeight="1" x14ac:dyDescent="0.25">
      <c r="A17" s="123"/>
      <c r="B17" s="123"/>
      <c r="C17" s="30" t="s">
        <v>318</v>
      </c>
      <c r="D17" s="4" t="s">
        <v>282</v>
      </c>
      <c r="E17" s="4">
        <v>11</v>
      </c>
      <c r="F17" s="4">
        <v>11</v>
      </c>
      <c r="G17" s="4"/>
      <c r="H17" s="4">
        <v>14</v>
      </c>
      <c r="I17" s="45">
        <v>11</v>
      </c>
      <c r="J17" s="45">
        <v>9</v>
      </c>
      <c r="K17" s="4"/>
      <c r="L17" s="4">
        <v>14</v>
      </c>
      <c r="M17" s="3"/>
      <c r="N17" s="3"/>
      <c r="O17" s="3"/>
      <c r="P17" s="3"/>
    </row>
    <row r="18" spans="1:16" s="27" customFormat="1" ht="21" customHeight="1" x14ac:dyDescent="0.25">
      <c r="A18" s="124"/>
      <c r="B18" s="124"/>
      <c r="C18" s="30" t="s">
        <v>369</v>
      </c>
      <c r="D18" s="4" t="s">
        <v>282</v>
      </c>
      <c r="E18" s="4">
        <v>11</v>
      </c>
      <c r="F18" s="4">
        <v>11</v>
      </c>
      <c r="G18" s="4"/>
      <c r="H18" s="4">
        <v>14</v>
      </c>
      <c r="I18" s="45">
        <v>11</v>
      </c>
      <c r="J18" s="45">
        <v>8</v>
      </c>
      <c r="K18" s="4"/>
      <c r="L18" s="4">
        <v>14</v>
      </c>
      <c r="M18" s="3"/>
      <c r="N18" s="3"/>
      <c r="O18" s="3"/>
      <c r="P18" s="3"/>
    </row>
    <row r="19" spans="1:16" s="27" customFormat="1" ht="17.25" customHeight="1" x14ac:dyDescent="0.25">
      <c r="A19" s="122">
        <v>4</v>
      </c>
      <c r="B19" s="127" t="s">
        <v>283</v>
      </c>
      <c r="C19" s="30" t="s">
        <v>319</v>
      </c>
      <c r="D19" s="4" t="s">
        <v>281</v>
      </c>
      <c r="E19" s="4">
        <v>11</v>
      </c>
      <c r="F19" s="4">
        <v>11</v>
      </c>
      <c r="G19" s="19"/>
      <c r="H19" s="4">
        <v>14</v>
      </c>
      <c r="I19" s="45">
        <v>11</v>
      </c>
      <c r="J19" s="45">
        <v>8</v>
      </c>
      <c r="K19" s="19"/>
      <c r="L19" s="4">
        <v>13</v>
      </c>
      <c r="M19" s="5"/>
      <c r="N19" s="5"/>
      <c r="O19" s="5"/>
      <c r="P19" s="5"/>
    </row>
    <row r="20" spans="1:16" s="27" customFormat="1" ht="18.75" customHeight="1" x14ac:dyDescent="0.25">
      <c r="A20" s="123"/>
      <c r="B20" s="128"/>
      <c r="C20" s="30" t="s">
        <v>320</v>
      </c>
      <c r="D20" s="4" t="s">
        <v>281</v>
      </c>
      <c r="E20" s="4">
        <v>11</v>
      </c>
      <c r="F20" s="4">
        <v>11</v>
      </c>
      <c r="G20" s="19"/>
      <c r="H20" s="4">
        <v>14</v>
      </c>
      <c r="I20" s="45">
        <v>11</v>
      </c>
      <c r="J20" s="45">
        <v>10</v>
      </c>
      <c r="K20" s="19"/>
      <c r="L20" s="4">
        <v>11</v>
      </c>
      <c r="M20" s="5"/>
      <c r="N20" s="5"/>
      <c r="O20" s="5"/>
      <c r="P20" s="5"/>
    </row>
    <row r="21" spans="1:16" s="27" customFormat="1" ht="16.5" customHeight="1" x14ac:dyDescent="0.25">
      <c r="A21" s="123"/>
      <c r="B21" s="128"/>
      <c r="C21" s="30" t="s">
        <v>285</v>
      </c>
      <c r="D21" s="4" t="s">
        <v>281</v>
      </c>
      <c r="E21" s="4">
        <v>11</v>
      </c>
      <c r="F21" s="4">
        <v>11</v>
      </c>
      <c r="G21" s="4"/>
      <c r="H21" s="4">
        <v>14</v>
      </c>
      <c r="I21" s="80">
        <v>11</v>
      </c>
      <c r="J21" s="80">
        <v>10</v>
      </c>
      <c r="K21" s="4"/>
      <c r="L21" s="4">
        <v>14</v>
      </c>
      <c r="M21" s="3"/>
      <c r="N21" s="3"/>
      <c r="O21" s="3"/>
      <c r="P21" s="3"/>
    </row>
    <row r="22" spans="1:16" s="27" customFormat="1" ht="18.75" customHeight="1" x14ac:dyDescent="0.25">
      <c r="A22" s="124"/>
      <c r="B22" s="129"/>
      <c r="C22" s="30" t="s">
        <v>321</v>
      </c>
      <c r="D22" s="4" t="s">
        <v>281</v>
      </c>
      <c r="E22" s="4">
        <v>11</v>
      </c>
      <c r="F22" s="4">
        <v>11</v>
      </c>
      <c r="G22" s="4"/>
      <c r="H22" s="4">
        <v>14</v>
      </c>
      <c r="I22" s="80">
        <v>11</v>
      </c>
      <c r="J22" s="80">
        <v>8</v>
      </c>
      <c r="K22" s="4"/>
      <c r="L22" s="4">
        <v>11</v>
      </c>
      <c r="M22" s="3"/>
      <c r="N22" s="3"/>
      <c r="O22" s="3"/>
      <c r="P22" s="3"/>
    </row>
    <row r="23" spans="1:16" s="27" customFormat="1" ht="18.75" customHeight="1" x14ac:dyDescent="0.25">
      <c r="A23" s="122">
        <v>5</v>
      </c>
      <c r="B23" s="127" t="s">
        <v>284</v>
      </c>
      <c r="C23" s="30" t="s">
        <v>322</v>
      </c>
      <c r="D23" s="4" t="s">
        <v>281</v>
      </c>
      <c r="E23" s="4">
        <v>11</v>
      </c>
      <c r="F23" s="4">
        <v>11</v>
      </c>
      <c r="G23" s="4"/>
      <c r="H23" s="4">
        <v>14</v>
      </c>
      <c r="I23" s="4">
        <v>11</v>
      </c>
      <c r="J23" s="4">
        <v>10</v>
      </c>
      <c r="K23" s="4"/>
      <c r="L23" s="4">
        <v>13</v>
      </c>
      <c r="M23" s="3"/>
      <c r="N23" s="3"/>
      <c r="O23" s="3"/>
      <c r="P23" s="3"/>
    </row>
    <row r="24" spans="1:16" s="27" customFormat="1" ht="17.25" customHeight="1" x14ac:dyDescent="0.25">
      <c r="A24" s="123"/>
      <c r="B24" s="128"/>
      <c r="C24" s="30" t="s">
        <v>323</v>
      </c>
      <c r="D24" s="4" t="s">
        <v>281</v>
      </c>
      <c r="E24" s="4">
        <v>11</v>
      </c>
      <c r="F24" s="4">
        <v>11</v>
      </c>
      <c r="G24" s="4"/>
      <c r="H24" s="4">
        <v>14</v>
      </c>
      <c r="I24" s="4">
        <v>11</v>
      </c>
      <c r="J24" s="4">
        <v>10</v>
      </c>
      <c r="K24" s="4"/>
      <c r="L24" s="4">
        <v>13</v>
      </c>
      <c r="M24" s="3"/>
      <c r="N24" s="3"/>
      <c r="O24" s="3"/>
      <c r="P24" s="3"/>
    </row>
    <row r="25" spans="1:16" s="27" customFormat="1" ht="17.25" customHeight="1" x14ac:dyDescent="0.25">
      <c r="A25" s="124"/>
      <c r="B25" s="129"/>
      <c r="C25" s="30" t="s">
        <v>324</v>
      </c>
      <c r="D25" s="4" t="s">
        <v>281</v>
      </c>
      <c r="E25" s="4">
        <v>11</v>
      </c>
      <c r="F25" s="4">
        <v>11</v>
      </c>
      <c r="G25" s="4"/>
      <c r="H25" s="4">
        <v>14</v>
      </c>
      <c r="I25" s="4">
        <v>11</v>
      </c>
      <c r="J25" s="4">
        <v>10</v>
      </c>
      <c r="K25" s="4"/>
      <c r="L25" s="4">
        <v>11</v>
      </c>
      <c r="M25" s="3"/>
      <c r="N25" s="3"/>
      <c r="O25" s="3"/>
      <c r="P25" s="3"/>
    </row>
    <row r="26" spans="1:16" s="27" customFormat="1" ht="21" customHeight="1" x14ac:dyDescent="0.25">
      <c r="A26" s="122">
        <v>6</v>
      </c>
      <c r="B26" s="122" t="s">
        <v>285</v>
      </c>
      <c r="C26" s="30" t="s">
        <v>269</v>
      </c>
      <c r="D26" s="4" t="s">
        <v>281</v>
      </c>
      <c r="E26" s="4">
        <v>11</v>
      </c>
      <c r="F26" s="4">
        <v>11</v>
      </c>
      <c r="G26" s="4"/>
      <c r="H26" s="4">
        <v>14</v>
      </c>
      <c r="I26" s="4">
        <v>11</v>
      </c>
      <c r="J26" s="4">
        <v>9</v>
      </c>
      <c r="K26" s="4"/>
      <c r="L26" s="4">
        <v>13</v>
      </c>
      <c r="M26" s="3"/>
      <c r="N26" s="3"/>
      <c r="O26" s="3"/>
      <c r="P26" s="3"/>
    </row>
    <row r="27" spans="1:16" s="27" customFormat="1" ht="21" customHeight="1" x14ac:dyDescent="0.25">
      <c r="A27" s="123"/>
      <c r="B27" s="123"/>
      <c r="C27" s="30" t="s">
        <v>325</v>
      </c>
      <c r="D27" s="4" t="s">
        <v>281</v>
      </c>
      <c r="E27" s="4">
        <v>11</v>
      </c>
      <c r="F27" s="4">
        <v>11</v>
      </c>
      <c r="G27" s="4"/>
      <c r="H27" s="4">
        <v>14</v>
      </c>
      <c r="I27" s="4">
        <v>11</v>
      </c>
      <c r="J27" s="4">
        <v>10</v>
      </c>
      <c r="K27" s="4"/>
      <c r="L27" s="4">
        <v>14</v>
      </c>
      <c r="M27" s="3"/>
      <c r="N27" s="3"/>
      <c r="O27" s="3"/>
      <c r="P27" s="3"/>
    </row>
    <row r="28" spans="1:16" s="27" customFormat="1" ht="19.5" customHeight="1" x14ac:dyDescent="0.25">
      <c r="A28" s="124"/>
      <c r="B28" s="124"/>
      <c r="C28" s="30" t="s">
        <v>326</v>
      </c>
      <c r="D28" s="4" t="s">
        <v>281</v>
      </c>
      <c r="E28" s="4">
        <v>11</v>
      </c>
      <c r="F28" s="4">
        <v>11</v>
      </c>
      <c r="G28" s="4"/>
      <c r="H28" s="4">
        <v>14</v>
      </c>
      <c r="I28" s="4">
        <v>11</v>
      </c>
      <c r="J28" s="4">
        <v>9</v>
      </c>
      <c r="K28" s="4"/>
      <c r="L28" s="4">
        <v>13</v>
      </c>
      <c r="M28" s="3"/>
      <c r="N28" s="3"/>
      <c r="O28" s="3"/>
      <c r="P28" s="3"/>
    </row>
    <row r="29" spans="1:16" s="27" customFormat="1" ht="21" customHeight="1" x14ac:dyDescent="0.25">
      <c r="A29" s="122">
        <v>7</v>
      </c>
      <c r="B29" s="122" t="s">
        <v>287</v>
      </c>
      <c r="C29" s="30" t="s">
        <v>327</v>
      </c>
      <c r="D29" s="4" t="s">
        <v>286</v>
      </c>
      <c r="E29" s="4">
        <v>11</v>
      </c>
      <c r="F29" s="4">
        <v>11</v>
      </c>
      <c r="G29" s="4"/>
      <c r="H29" s="4">
        <v>14</v>
      </c>
      <c r="I29" s="4">
        <v>11</v>
      </c>
      <c r="J29" s="4">
        <v>10</v>
      </c>
      <c r="K29" s="4"/>
      <c r="L29" s="4">
        <v>14</v>
      </c>
      <c r="M29" s="3"/>
      <c r="N29" s="3"/>
      <c r="O29" s="3"/>
      <c r="P29" s="3"/>
    </row>
    <row r="30" spans="1:16" s="27" customFormat="1" ht="21" customHeight="1" x14ac:dyDescent="0.25">
      <c r="A30" s="123"/>
      <c r="B30" s="123"/>
      <c r="C30" s="30" t="s">
        <v>328</v>
      </c>
      <c r="D30" s="4" t="s">
        <v>286</v>
      </c>
      <c r="E30" s="4">
        <v>11</v>
      </c>
      <c r="F30" s="4">
        <v>11</v>
      </c>
      <c r="G30" s="4"/>
      <c r="H30" s="4">
        <v>14</v>
      </c>
      <c r="I30" s="4">
        <v>11</v>
      </c>
      <c r="J30" s="4">
        <v>9</v>
      </c>
      <c r="K30" s="4"/>
      <c r="L30" s="4">
        <v>13</v>
      </c>
      <c r="M30" s="3"/>
      <c r="N30" s="3"/>
      <c r="O30" s="3"/>
      <c r="P30" s="3"/>
    </row>
    <row r="31" spans="1:16" s="27" customFormat="1" ht="19.5" customHeight="1" x14ac:dyDescent="0.25">
      <c r="A31" s="124"/>
      <c r="B31" s="124"/>
      <c r="C31" s="4" t="s">
        <v>329</v>
      </c>
      <c r="D31" s="4" t="s">
        <v>286</v>
      </c>
      <c r="E31" s="4">
        <v>11</v>
      </c>
      <c r="F31" s="4">
        <v>11</v>
      </c>
      <c r="G31" s="4"/>
      <c r="H31" s="4">
        <v>14</v>
      </c>
      <c r="I31" s="4">
        <v>11</v>
      </c>
      <c r="J31" s="4">
        <v>10</v>
      </c>
      <c r="K31" s="4"/>
      <c r="L31" s="4">
        <v>14</v>
      </c>
      <c r="M31" s="3"/>
      <c r="N31" s="3"/>
      <c r="O31" s="3"/>
      <c r="P31" s="3"/>
    </row>
    <row r="32" spans="1:16" s="27" customFormat="1" ht="18" customHeight="1" x14ac:dyDescent="0.25">
      <c r="A32" s="122">
        <v>8</v>
      </c>
      <c r="B32" s="122" t="s">
        <v>288</v>
      </c>
      <c r="C32" s="4" t="s">
        <v>288</v>
      </c>
      <c r="D32" s="4" t="s">
        <v>286</v>
      </c>
      <c r="E32" s="4">
        <v>11</v>
      </c>
      <c r="F32" s="4">
        <v>11</v>
      </c>
      <c r="G32" s="4"/>
      <c r="H32" s="4">
        <v>14</v>
      </c>
      <c r="I32" s="4">
        <v>11</v>
      </c>
      <c r="J32" s="4">
        <v>10</v>
      </c>
      <c r="K32" s="4"/>
      <c r="L32" s="4">
        <v>14</v>
      </c>
      <c r="M32" s="3"/>
      <c r="N32" s="3"/>
      <c r="O32" s="3"/>
      <c r="P32" s="3"/>
    </row>
    <row r="33" spans="1:16" s="27" customFormat="1" ht="15.75" customHeight="1" x14ac:dyDescent="0.25">
      <c r="A33" s="124"/>
      <c r="B33" s="124"/>
      <c r="C33" s="4" t="s">
        <v>330</v>
      </c>
      <c r="D33" s="4" t="s">
        <v>286</v>
      </c>
      <c r="E33" s="4">
        <v>11</v>
      </c>
      <c r="F33" s="4">
        <v>11</v>
      </c>
      <c r="G33" s="4"/>
      <c r="H33" s="4">
        <v>14</v>
      </c>
      <c r="I33" s="4">
        <v>11</v>
      </c>
      <c r="J33" s="4">
        <v>9</v>
      </c>
      <c r="K33" s="4"/>
      <c r="L33" s="4">
        <v>11</v>
      </c>
      <c r="M33" s="3"/>
      <c r="N33" s="3"/>
      <c r="O33" s="3"/>
      <c r="P33" s="3"/>
    </row>
    <row r="34" spans="1:16" s="27" customFormat="1" ht="21" customHeight="1" x14ac:dyDescent="0.25">
      <c r="A34" s="122">
        <v>9</v>
      </c>
      <c r="B34" s="122" t="s">
        <v>289</v>
      </c>
      <c r="C34" s="4" t="s">
        <v>289</v>
      </c>
      <c r="D34" s="4" t="s">
        <v>286</v>
      </c>
      <c r="E34" s="4">
        <v>11</v>
      </c>
      <c r="F34" s="4">
        <v>11</v>
      </c>
      <c r="G34" s="4"/>
      <c r="H34" s="4">
        <v>14</v>
      </c>
      <c r="I34" s="4">
        <v>11</v>
      </c>
      <c r="J34" s="4">
        <v>10</v>
      </c>
      <c r="K34" s="4"/>
      <c r="L34" s="4">
        <v>11</v>
      </c>
      <c r="M34" s="3"/>
      <c r="N34" s="3"/>
      <c r="O34" s="3"/>
      <c r="P34" s="3"/>
    </row>
    <row r="35" spans="1:16" s="27" customFormat="1" ht="21" customHeight="1" x14ac:dyDescent="0.25">
      <c r="A35" s="124"/>
      <c r="B35" s="124"/>
      <c r="C35" s="4" t="s">
        <v>331</v>
      </c>
      <c r="D35" s="4" t="s">
        <v>286</v>
      </c>
      <c r="E35" s="4">
        <v>11</v>
      </c>
      <c r="F35" s="4">
        <v>11</v>
      </c>
      <c r="G35" s="4"/>
      <c r="H35" s="4">
        <v>14</v>
      </c>
      <c r="I35" s="4">
        <v>11</v>
      </c>
      <c r="J35" s="4">
        <v>10</v>
      </c>
      <c r="K35" s="4"/>
      <c r="L35" s="4">
        <v>14</v>
      </c>
      <c r="M35" s="3"/>
      <c r="N35" s="3"/>
      <c r="O35" s="3"/>
      <c r="P35" s="3"/>
    </row>
    <row r="36" spans="1:16" s="27" customFormat="1" ht="21" customHeight="1" x14ac:dyDescent="0.25">
      <c r="A36" s="122">
        <v>10</v>
      </c>
      <c r="B36" s="122" t="s">
        <v>290</v>
      </c>
      <c r="C36" s="4" t="s">
        <v>290</v>
      </c>
      <c r="D36" s="4" t="s">
        <v>286</v>
      </c>
      <c r="E36" s="4">
        <v>11</v>
      </c>
      <c r="F36" s="4">
        <v>11</v>
      </c>
      <c r="G36" s="4"/>
      <c r="H36" s="4">
        <v>14</v>
      </c>
      <c r="I36" s="4">
        <v>11</v>
      </c>
      <c r="J36" s="4">
        <v>10</v>
      </c>
      <c r="K36" s="4"/>
      <c r="L36" s="4">
        <v>14</v>
      </c>
      <c r="M36" s="3"/>
      <c r="N36" s="3"/>
      <c r="O36" s="3"/>
      <c r="P36" s="3"/>
    </row>
    <row r="37" spans="1:16" s="27" customFormat="1" ht="21" customHeight="1" x14ac:dyDescent="0.25">
      <c r="A37" s="124"/>
      <c r="B37" s="124"/>
      <c r="C37" s="4" t="s">
        <v>332</v>
      </c>
      <c r="D37" s="4" t="s">
        <v>286</v>
      </c>
      <c r="E37" s="4">
        <v>11</v>
      </c>
      <c r="F37" s="4">
        <v>11</v>
      </c>
      <c r="G37" s="4"/>
      <c r="H37" s="4">
        <v>14</v>
      </c>
      <c r="I37" s="4">
        <v>11</v>
      </c>
      <c r="J37" s="4">
        <v>10</v>
      </c>
      <c r="K37" s="4"/>
      <c r="L37" s="4">
        <v>14</v>
      </c>
      <c r="M37" s="3"/>
      <c r="N37" s="3"/>
      <c r="O37" s="3"/>
      <c r="P37" s="3"/>
    </row>
    <row r="38" spans="1:16" s="27" customFormat="1" ht="21" customHeight="1" x14ac:dyDescent="0.25">
      <c r="A38" s="122">
        <v>11</v>
      </c>
      <c r="B38" s="122" t="s">
        <v>333</v>
      </c>
      <c r="C38" s="4" t="s">
        <v>334</v>
      </c>
      <c r="D38" s="4" t="s">
        <v>309</v>
      </c>
      <c r="E38" s="4">
        <v>11</v>
      </c>
      <c r="F38" s="4">
        <v>11</v>
      </c>
      <c r="G38" s="4"/>
      <c r="H38" s="4">
        <v>14</v>
      </c>
      <c r="I38" s="4">
        <v>11</v>
      </c>
      <c r="J38" s="4">
        <v>10</v>
      </c>
      <c r="K38" s="4"/>
      <c r="L38" s="4">
        <v>11</v>
      </c>
      <c r="M38" s="3"/>
      <c r="N38" s="3"/>
      <c r="O38" s="3"/>
      <c r="P38" s="3"/>
    </row>
    <row r="39" spans="1:16" s="27" customFormat="1" ht="21" customHeight="1" x14ac:dyDescent="0.25">
      <c r="A39" s="124"/>
      <c r="B39" s="124"/>
      <c r="C39" s="4" t="s">
        <v>335</v>
      </c>
      <c r="D39" s="4" t="s">
        <v>309</v>
      </c>
      <c r="E39" s="4">
        <v>11</v>
      </c>
      <c r="F39" s="4">
        <v>11</v>
      </c>
      <c r="G39" s="4"/>
      <c r="H39" s="4">
        <v>14</v>
      </c>
      <c r="I39" s="4">
        <v>11</v>
      </c>
      <c r="J39" s="4">
        <v>10</v>
      </c>
      <c r="K39" s="4"/>
      <c r="L39" s="4">
        <v>14</v>
      </c>
      <c r="M39" s="3"/>
      <c r="N39" s="3"/>
      <c r="O39" s="3"/>
      <c r="P39" s="3"/>
    </row>
    <row r="40" spans="1:16" s="27" customFormat="1" ht="21" customHeight="1" x14ac:dyDescent="0.25">
      <c r="A40" s="122">
        <v>12</v>
      </c>
      <c r="B40" s="122" t="s">
        <v>292</v>
      </c>
      <c r="C40" s="4" t="s">
        <v>292</v>
      </c>
      <c r="D40" s="4" t="s">
        <v>309</v>
      </c>
      <c r="E40" s="4">
        <v>11</v>
      </c>
      <c r="F40" s="4">
        <v>11</v>
      </c>
      <c r="G40" s="4"/>
      <c r="H40" s="4">
        <v>14</v>
      </c>
      <c r="I40" s="4">
        <v>11</v>
      </c>
      <c r="J40" s="4">
        <v>10</v>
      </c>
      <c r="K40" s="4"/>
      <c r="L40" s="4">
        <v>14</v>
      </c>
      <c r="M40" s="3"/>
      <c r="N40" s="3"/>
      <c r="O40" s="3"/>
      <c r="P40" s="3"/>
    </row>
    <row r="41" spans="1:16" s="27" customFormat="1" ht="21" customHeight="1" x14ac:dyDescent="0.25">
      <c r="A41" s="123"/>
      <c r="B41" s="123"/>
      <c r="C41" s="4" t="s">
        <v>336</v>
      </c>
      <c r="D41" s="4" t="s">
        <v>309</v>
      </c>
      <c r="E41" s="4">
        <v>11</v>
      </c>
      <c r="F41" s="4">
        <v>11</v>
      </c>
      <c r="G41" s="4"/>
      <c r="H41" s="4">
        <v>14</v>
      </c>
      <c r="I41" s="4">
        <v>11</v>
      </c>
      <c r="J41" s="4">
        <v>10</v>
      </c>
      <c r="K41" s="4"/>
      <c r="L41" s="4">
        <v>14</v>
      </c>
      <c r="M41" s="3"/>
      <c r="N41" s="3"/>
      <c r="O41" s="3"/>
      <c r="P41" s="3"/>
    </row>
    <row r="42" spans="1:16" s="27" customFormat="1" ht="21" customHeight="1" x14ac:dyDescent="0.25">
      <c r="A42" s="124"/>
      <c r="B42" s="124"/>
      <c r="C42" s="4" t="s">
        <v>337</v>
      </c>
      <c r="D42" s="4" t="s">
        <v>309</v>
      </c>
      <c r="E42" s="4">
        <v>11</v>
      </c>
      <c r="F42" s="4">
        <v>11</v>
      </c>
      <c r="G42" s="4"/>
      <c r="H42" s="4">
        <v>14</v>
      </c>
      <c r="I42" s="4">
        <v>11</v>
      </c>
      <c r="J42" s="4">
        <v>9</v>
      </c>
      <c r="K42" s="4"/>
      <c r="L42" s="4">
        <v>14</v>
      </c>
      <c r="M42" s="3"/>
      <c r="N42" s="3"/>
      <c r="O42" s="3"/>
      <c r="P42" s="3"/>
    </row>
    <row r="43" spans="1:16" s="27" customFormat="1" ht="21" customHeight="1" x14ac:dyDescent="0.25">
      <c r="A43" s="122">
        <v>13</v>
      </c>
      <c r="B43" s="127" t="s">
        <v>293</v>
      </c>
      <c r="C43" s="30" t="s">
        <v>293</v>
      </c>
      <c r="D43" s="4" t="s">
        <v>309</v>
      </c>
      <c r="E43" s="4">
        <v>11</v>
      </c>
      <c r="F43" s="4">
        <v>11</v>
      </c>
      <c r="G43" s="4"/>
      <c r="H43" s="4">
        <v>14</v>
      </c>
      <c r="I43" s="4">
        <v>11</v>
      </c>
      <c r="J43" s="4">
        <v>10</v>
      </c>
      <c r="K43" s="4"/>
      <c r="L43" s="4">
        <v>14</v>
      </c>
      <c r="M43" s="3"/>
      <c r="N43" s="3"/>
      <c r="O43" s="3"/>
      <c r="P43" s="3"/>
    </row>
    <row r="44" spans="1:16" s="27" customFormat="1" ht="21" customHeight="1" x14ac:dyDescent="0.25">
      <c r="A44" s="124"/>
      <c r="B44" s="129"/>
      <c r="C44" s="30" t="s">
        <v>338</v>
      </c>
      <c r="D44" s="4" t="s">
        <v>309</v>
      </c>
      <c r="E44" s="4">
        <v>11</v>
      </c>
      <c r="F44" s="4">
        <v>11</v>
      </c>
      <c r="G44" s="4"/>
      <c r="H44" s="4">
        <v>14</v>
      </c>
      <c r="I44" s="4">
        <v>11</v>
      </c>
      <c r="J44" s="4">
        <v>10</v>
      </c>
      <c r="K44" s="4"/>
      <c r="L44" s="4">
        <v>10</v>
      </c>
      <c r="M44" s="3"/>
      <c r="N44" s="3"/>
      <c r="O44" s="3"/>
      <c r="P44" s="3"/>
    </row>
    <row r="45" spans="1:16" s="27" customFormat="1" ht="21" customHeight="1" x14ac:dyDescent="0.25">
      <c r="A45" s="122">
        <v>14</v>
      </c>
      <c r="B45" s="127" t="s">
        <v>294</v>
      </c>
      <c r="C45" s="30" t="s">
        <v>294</v>
      </c>
      <c r="D45" s="4" t="s">
        <v>309</v>
      </c>
      <c r="E45" s="4">
        <v>11</v>
      </c>
      <c r="F45" s="4">
        <v>11</v>
      </c>
      <c r="G45" s="4"/>
      <c r="H45" s="4">
        <v>14</v>
      </c>
      <c r="I45" s="4">
        <v>11</v>
      </c>
      <c r="J45" s="4">
        <v>10</v>
      </c>
      <c r="K45" s="4"/>
      <c r="L45" s="4">
        <v>14</v>
      </c>
      <c r="M45" s="3"/>
      <c r="N45" s="3"/>
      <c r="O45" s="3"/>
      <c r="P45" s="3"/>
    </row>
    <row r="46" spans="1:16" s="27" customFormat="1" ht="21" customHeight="1" x14ac:dyDescent="0.25">
      <c r="A46" s="124"/>
      <c r="B46" s="129"/>
      <c r="C46" s="30" t="s">
        <v>339</v>
      </c>
      <c r="D46" s="4" t="s">
        <v>309</v>
      </c>
      <c r="E46" s="4">
        <v>11</v>
      </c>
      <c r="F46" s="4">
        <v>11</v>
      </c>
      <c r="G46" s="4"/>
      <c r="H46" s="4">
        <v>14</v>
      </c>
      <c r="I46" s="4">
        <v>11</v>
      </c>
      <c r="J46" s="4">
        <v>10</v>
      </c>
      <c r="K46" s="4"/>
      <c r="L46" s="4">
        <v>13</v>
      </c>
      <c r="M46" s="3"/>
      <c r="N46" s="3"/>
      <c r="O46" s="3"/>
      <c r="P46" s="3"/>
    </row>
    <row r="47" spans="1:16" s="27" customFormat="1" ht="21" customHeight="1" x14ac:dyDescent="0.25">
      <c r="A47" s="122">
        <v>15</v>
      </c>
      <c r="B47" s="127" t="s">
        <v>295</v>
      </c>
      <c r="C47" s="30" t="s">
        <v>340</v>
      </c>
      <c r="D47" s="4" t="s">
        <v>309</v>
      </c>
      <c r="E47" s="4">
        <v>11</v>
      </c>
      <c r="F47" s="4">
        <v>11</v>
      </c>
      <c r="G47" s="4"/>
      <c r="H47" s="4">
        <v>14</v>
      </c>
      <c r="I47" s="4">
        <v>11</v>
      </c>
      <c r="J47" s="4">
        <v>10</v>
      </c>
      <c r="K47" s="4"/>
      <c r="L47" s="4">
        <v>12</v>
      </c>
      <c r="M47" s="3"/>
      <c r="N47" s="3"/>
      <c r="O47" s="3"/>
      <c r="P47" s="3"/>
    </row>
    <row r="48" spans="1:16" s="27" customFormat="1" ht="21" customHeight="1" x14ac:dyDescent="0.25">
      <c r="A48" s="124"/>
      <c r="B48" s="129"/>
      <c r="C48" s="30" t="s">
        <v>370</v>
      </c>
      <c r="D48" s="4" t="s">
        <v>309</v>
      </c>
      <c r="E48" s="4">
        <v>11</v>
      </c>
      <c r="F48" s="4">
        <v>11</v>
      </c>
      <c r="G48" s="4"/>
      <c r="H48" s="4">
        <v>14</v>
      </c>
      <c r="I48" s="4">
        <v>11</v>
      </c>
      <c r="J48" s="4">
        <v>10</v>
      </c>
      <c r="K48" s="4"/>
      <c r="L48" s="4">
        <v>12</v>
      </c>
      <c r="M48" s="3"/>
      <c r="N48" s="3"/>
      <c r="O48" s="3"/>
      <c r="P48" s="3"/>
    </row>
    <row r="49" spans="1:16" s="27" customFormat="1" ht="21" customHeight="1" x14ac:dyDescent="0.25">
      <c r="A49" s="122">
        <v>16</v>
      </c>
      <c r="B49" s="122" t="s">
        <v>296</v>
      </c>
      <c r="C49" s="30" t="s">
        <v>341</v>
      </c>
      <c r="D49" s="4" t="s">
        <v>299</v>
      </c>
      <c r="E49" s="4">
        <v>11</v>
      </c>
      <c r="F49" s="4">
        <v>11</v>
      </c>
      <c r="G49" s="4"/>
      <c r="H49" s="4">
        <v>14</v>
      </c>
      <c r="I49" s="4">
        <v>11</v>
      </c>
      <c r="J49" s="4">
        <v>10</v>
      </c>
      <c r="K49" s="4"/>
      <c r="L49" s="4">
        <v>14</v>
      </c>
      <c r="M49" s="3"/>
      <c r="N49" s="3"/>
      <c r="O49" s="3"/>
      <c r="P49" s="3"/>
    </row>
    <row r="50" spans="1:16" s="27" customFormat="1" ht="21" customHeight="1" x14ac:dyDescent="0.25">
      <c r="A50" s="123"/>
      <c r="B50" s="123"/>
      <c r="C50" s="30" t="s">
        <v>342</v>
      </c>
      <c r="D50" s="4" t="s">
        <v>299</v>
      </c>
      <c r="E50" s="4">
        <v>11</v>
      </c>
      <c r="F50" s="4">
        <v>11</v>
      </c>
      <c r="G50" s="4"/>
      <c r="H50" s="4">
        <v>14</v>
      </c>
      <c r="I50" s="4">
        <v>11</v>
      </c>
      <c r="J50" s="4">
        <v>7</v>
      </c>
      <c r="K50" s="4"/>
      <c r="L50" s="4">
        <v>13</v>
      </c>
      <c r="M50" s="3"/>
      <c r="N50" s="3"/>
      <c r="O50" s="3"/>
      <c r="P50" s="3"/>
    </row>
    <row r="51" spans="1:16" s="27" customFormat="1" ht="21" customHeight="1" x14ac:dyDescent="0.25">
      <c r="A51" s="124"/>
      <c r="B51" s="124"/>
      <c r="C51" s="30" t="s">
        <v>343</v>
      </c>
      <c r="D51" s="4" t="s">
        <v>344</v>
      </c>
      <c r="E51" s="4">
        <v>11</v>
      </c>
      <c r="F51" s="4">
        <v>11</v>
      </c>
      <c r="G51" s="4"/>
      <c r="H51" s="4">
        <v>14</v>
      </c>
      <c r="I51" s="4">
        <v>10</v>
      </c>
      <c r="J51" s="4">
        <v>9</v>
      </c>
      <c r="K51" s="4"/>
      <c r="L51" s="4">
        <v>14</v>
      </c>
      <c r="M51" s="3"/>
      <c r="N51" s="3"/>
      <c r="O51" s="3"/>
      <c r="P51" s="3"/>
    </row>
    <row r="52" spans="1:16" s="27" customFormat="1" ht="21" customHeight="1" x14ac:dyDescent="0.25">
      <c r="A52" s="122">
        <v>17</v>
      </c>
      <c r="B52" s="122" t="s">
        <v>297</v>
      </c>
      <c r="C52" s="30" t="s">
        <v>345</v>
      </c>
      <c r="D52" s="4" t="s">
        <v>299</v>
      </c>
      <c r="E52" s="4">
        <v>11</v>
      </c>
      <c r="F52" s="4">
        <v>11</v>
      </c>
      <c r="G52" s="4"/>
      <c r="H52" s="4">
        <v>14</v>
      </c>
      <c r="I52" s="4">
        <v>11</v>
      </c>
      <c r="J52" s="4">
        <v>8</v>
      </c>
      <c r="K52" s="4"/>
      <c r="L52" s="4">
        <v>13</v>
      </c>
      <c r="M52" s="3"/>
      <c r="N52" s="3"/>
      <c r="O52" s="3"/>
      <c r="P52" s="3"/>
    </row>
    <row r="53" spans="1:16" s="27" customFormat="1" ht="21" customHeight="1" x14ac:dyDescent="0.25">
      <c r="A53" s="123"/>
      <c r="B53" s="123"/>
      <c r="C53" s="30" t="s">
        <v>346</v>
      </c>
      <c r="D53" s="4" t="s">
        <v>299</v>
      </c>
      <c r="E53" s="4">
        <v>11</v>
      </c>
      <c r="F53" s="4">
        <v>11</v>
      </c>
      <c r="G53" s="4"/>
      <c r="H53" s="4">
        <v>14</v>
      </c>
      <c r="I53" s="4">
        <v>10</v>
      </c>
      <c r="J53" s="4">
        <v>7</v>
      </c>
      <c r="K53" s="4"/>
      <c r="L53" s="4">
        <v>14</v>
      </c>
      <c r="M53" s="3"/>
      <c r="N53" s="3"/>
      <c r="O53" s="3"/>
      <c r="P53" s="3"/>
    </row>
    <row r="54" spans="1:16" s="27" customFormat="1" ht="21" customHeight="1" x14ac:dyDescent="0.25">
      <c r="A54" s="124"/>
      <c r="B54" s="124"/>
      <c r="C54" s="30" t="s">
        <v>347</v>
      </c>
      <c r="D54" s="4" t="s">
        <v>299</v>
      </c>
      <c r="E54" s="4">
        <v>11</v>
      </c>
      <c r="F54" s="4">
        <v>11</v>
      </c>
      <c r="G54" s="4"/>
      <c r="H54" s="4">
        <v>14</v>
      </c>
      <c r="I54" s="4">
        <v>11</v>
      </c>
      <c r="J54" s="4">
        <v>10</v>
      </c>
      <c r="K54" s="4"/>
      <c r="L54" s="4">
        <v>10</v>
      </c>
      <c r="M54" s="3"/>
      <c r="N54" s="3"/>
      <c r="O54" s="3"/>
      <c r="P54" s="3"/>
    </row>
    <row r="55" spans="1:16" s="27" customFormat="1" ht="21" customHeight="1" x14ac:dyDescent="0.25">
      <c r="A55" s="122">
        <v>18</v>
      </c>
      <c r="B55" s="122" t="s">
        <v>298</v>
      </c>
      <c r="C55" s="30" t="s">
        <v>348</v>
      </c>
      <c r="D55" s="4" t="s">
        <v>299</v>
      </c>
      <c r="E55" s="4">
        <v>11</v>
      </c>
      <c r="F55" s="4">
        <v>11</v>
      </c>
      <c r="G55" s="4"/>
      <c r="H55" s="4">
        <v>14</v>
      </c>
      <c r="I55" s="4">
        <v>10</v>
      </c>
      <c r="J55" s="4">
        <v>10</v>
      </c>
      <c r="K55" s="4"/>
      <c r="L55" s="4">
        <v>13</v>
      </c>
      <c r="M55" s="3"/>
      <c r="N55" s="3"/>
      <c r="O55" s="3"/>
      <c r="P55" s="3"/>
    </row>
    <row r="56" spans="1:16" s="27" customFormat="1" ht="21" customHeight="1" x14ac:dyDescent="0.25">
      <c r="A56" s="123"/>
      <c r="B56" s="123"/>
      <c r="C56" s="30" t="s">
        <v>349</v>
      </c>
      <c r="D56" s="4" t="s">
        <v>299</v>
      </c>
      <c r="E56" s="4">
        <v>11</v>
      </c>
      <c r="F56" s="4">
        <v>11</v>
      </c>
      <c r="G56" s="4"/>
      <c r="H56" s="4">
        <v>14</v>
      </c>
      <c r="I56" s="4">
        <v>10</v>
      </c>
      <c r="J56" s="4">
        <v>10</v>
      </c>
      <c r="K56" s="4"/>
      <c r="L56" s="4">
        <v>13</v>
      </c>
      <c r="M56" s="3"/>
      <c r="N56" s="3"/>
      <c r="O56" s="3"/>
      <c r="P56" s="3"/>
    </row>
    <row r="57" spans="1:16" s="27" customFormat="1" ht="21" customHeight="1" x14ac:dyDescent="0.25">
      <c r="A57" s="124"/>
      <c r="B57" s="124"/>
      <c r="C57" s="4" t="s">
        <v>350</v>
      </c>
      <c r="D57" s="4" t="s">
        <v>299</v>
      </c>
      <c r="E57" s="4">
        <v>11</v>
      </c>
      <c r="F57" s="4">
        <v>11</v>
      </c>
      <c r="G57" s="4"/>
      <c r="H57" s="4">
        <v>14</v>
      </c>
      <c r="I57" s="4">
        <v>10</v>
      </c>
      <c r="J57" s="4">
        <v>10</v>
      </c>
      <c r="K57" s="4"/>
      <c r="L57" s="4">
        <v>6</v>
      </c>
      <c r="M57" s="3"/>
      <c r="N57" s="3"/>
      <c r="O57" s="3"/>
      <c r="P57" s="3"/>
    </row>
    <row r="58" spans="1:16" s="27" customFormat="1" ht="21" customHeight="1" x14ac:dyDescent="0.25">
      <c r="A58" s="122">
        <v>19</v>
      </c>
      <c r="B58" s="122" t="s">
        <v>301</v>
      </c>
      <c r="C58" s="4" t="s">
        <v>351</v>
      </c>
      <c r="D58" s="4" t="s">
        <v>300</v>
      </c>
      <c r="E58" s="4">
        <v>11</v>
      </c>
      <c r="F58" s="4">
        <v>11</v>
      </c>
      <c r="G58" s="4"/>
      <c r="H58" s="4">
        <v>14</v>
      </c>
      <c r="I58" s="4">
        <v>11</v>
      </c>
      <c r="J58" s="4">
        <v>10</v>
      </c>
      <c r="K58" s="4"/>
      <c r="L58" s="4">
        <v>12</v>
      </c>
      <c r="M58" s="3"/>
      <c r="N58" s="3"/>
      <c r="O58" s="3"/>
      <c r="P58" s="3"/>
    </row>
    <row r="59" spans="1:16" s="27" customFormat="1" ht="18" customHeight="1" x14ac:dyDescent="0.25">
      <c r="A59" s="124"/>
      <c r="B59" s="124"/>
      <c r="C59" s="4" t="s">
        <v>367</v>
      </c>
      <c r="D59" s="4" t="s">
        <v>300</v>
      </c>
      <c r="E59" s="4">
        <v>11</v>
      </c>
      <c r="F59" s="4">
        <v>11</v>
      </c>
      <c r="G59" s="4"/>
      <c r="H59" s="4">
        <v>14</v>
      </c>
      <c r="I59" s="4">
        <v>11</v>
      </c>
      <c r="J59" s="4">
        <v>10</v>
      </c>
      <c r="K59" s="4"/>
      <c r="L59" s="4">
        <v>14</v>
      </c>
      <c r="M59" s="3"/>
      <c r="N59" s="3"/>
      <c r="O59" s="3"/>
      <c r="P59" s="3"/>
    </row>
    <row r="60" spans="1:16" s="27" customFormat="1" ht="21" customHeight="1" x14ac:dyDescent="0.25">
      <c r="A60" s="122">
        <v>20</v>
      </c>
      <c r="B60" s="122" t="s">
        <v>302</v>
      </c>
      <c r="C60" s="4" t="s">
        <v>301</v>
      </c>
      <c r="D60" s="4" t="s">
        <v>300</v>
      </c>
      <c r="E60" s="4">
        <v>11</v>
      </c>
      <c r="F60" s="4">
        <v>11</v>
      </c>
      <c r="G60" s="4"/>
      <c r="H60" s="4">
        <v>14</v>
      </c>
      <c r="I60" s="4">
        <v>11</v>
      </c>
      <c r="J60" s="4">
        <v>10</v>
      </c>
      <c r="K60" s="4"/>
      <c r="L60" s="4">
        <v>14</v>
      </c>
      <c r="M60" s="3"/>
      <c r="N60" s="3"/>
      <c r="O60" s="3"/>
      <c r="P60" s="3"/>
    </row>
    <row r="61" spans="1:16" s="27" customFormat="1" ht="21" customHeight="1" x14ac:dyDescent="0.25">
      <c r="A61" s="124"/>
      <c r="B61" s="124"/>
      <c r="C61" s="30" t="s">
        <v>352</v>
      </c>
      <c r="D61" s="4" t="s">
        <v>300</v>
      </c>
      <c r="E61" s="4">
        <v>11</v>
      </c>
      <c r="F61" s="4">
        <v>11</v>
      </c>
      <c r="G61" s="4"/>
      <c r="H61" s="4">
        <v>14</v>
      </c>
      <c r="I61" s="4">
        <v>11</v>
      </c>
      <c r="J61" s="4">
        <v>10</v>
      </c>
      <c r="K61" s="4"/>
      <c r="L61" s="4">
        <v>14</v>
      </c>
      <c r="M61" s="3"/>
      <c r="N61" s="3"/>
      <c r="O61" s="3"/>
      <c r="P61" s="3"/>
    </row>
    <row r="62" spans="1:16" s="27" customFormat="1" ht="21" customHeight="1" x14ac:dyDescent="0.25">
      <c r="A62" s="122">
        <v>21</v>
      </c>
      <c r="B62" s="122" t="s">
        <v>303</v>
      </c>
      <c r="C62" s="30" t="s">
        <v>353</v>
      </c>
      <c r="D62" s="4" t="s">
        <v>300</v>
      </c>
      <c r="E62" s="4">
        <v>11</v>
      </c>
      <c r="F62" s="4">
        <v>11</v>
      </c>
      <c r="G62" s="4"/>
      <c r="H62" s="4">
        <v>14</v>
      </c>
      <c r="I62" s="4">
        <v>11</v>
      </c>
      <c r="J62" s="4">
        <v>10</v>
      </c>
      <c r="K62" s="4"/>
      <c r="L62" s="4">
        <v>12</v>
      </c>
      <c r="M62" s="3"/>
      <c r="N62" s="3"/>
      <c r="O62" s="3"/>
      <c r="P62" s="3"/>
    </row>
    <row r="63" spans="1:16" ht="18.75" customHeight="1" x14ac:dyDescent="0.25">
      <c r="A63" s="124"/>
      <c r="B63" s="124"/>
      <c r="C63" s="30" t="s">
        <v>354</v>
      </c>
      <c r="D63" s="4" t="s">
        <v>300</v>
      </c>
      <c r="E63" s="4">
        <v>11</v>
      </c>
      <c r="F63" s="4">
        <v>11</v>
      </c>
      <c r="G63" s="32"/>
      <c r="H63" s="4">
        <v>14</v>
      </c>
      <c r="I63" s="32">
        <v>11</v>
      </c>
      <c r="J63" s="32">
        <v>10</v>
      </c>
      <c r="K63" s="32"/>
      <c r="L63" s="32">
        <v>14</v>
      </c>
      <c r="M63" s="31"/>
      <c r="N63" s="31"/>
      <c r="O63" s="31"/>
      <c r="P63" s="31"/>
    </row>
    <row r="64" spans="1:16" ht="21" customHeight="1" x14ac:dyDescent="0.25">
      <c r="A64" s="122">
        <v>22</v>
      </c>
      <c r="B64" s="122" t="s">
        <v>304</v>
      </c>
      <c r="C64" s="30" t="s">
        <v>304</v>
      </c>
      <c r="D64" s="4" t="s">
        <v>355</v>
      </c>
      <c r="E64" s="4">
        <v>11</v>
      </c>
      <c r="F64" s="4">
        <v>11</v>
      </c>
      <c r="G64" s="32"/>
      <c r="H64" s="4">
        <v>14</v>
      </c>
      <c r="I64" s="32">
        <v>11</v>
      </c>
      <c r="J64" s="32">
        <v>10</v>
      </c>
      <c r="K64" s="32"/>
      <c r="L64" s="32">
        <v>14</v>
      </c>
      <c r="M64" s="32"/>
      <c r="N64" s="32"/>
      <c r="O64" s="32"/>
      <c r="P64" s="32"/>
    </row>
    <row r="65" spans="1:16" ht="21" customHeight="1" x14ac:dyDescent="0.25">
      <c r="A65" s="124"/>
      <c r="B65" s="124"/>
      <c r="C65" s="30" t="s">
        <v>356</v>
      </c>
      <c r="D65" s="4" t="s">
        <v>355</v>
      </c>
      <c r="E65" s="4">
        <v>11</v>
      </c>
      <c r="F65" s="4">
        <v>11</v>
      </c>
      <c r="G65" s="32"/>
      <c r="H65" s="4">
        <v>14</v>
      </c>
      <c r="I65" s="32">
        <v>11</v>
      </c>
      <c r="J65" s="32">
        <v>10</v>
      </c>
      <c r="K65" s="32"/>
      <c r="L65" s="32">
        <v>14</v>
      </c>
      <c r="M65" s="32"/>
      <c r="N65" s="32"/>
      <c r="O65" s="32"/>
      <c r="P65" s="32"/>
    </row>
    <row r="66" spans="1:16" ht="21" customHeight="1" x14ac:dyDescent="0.25">
      <c r="A66" s="122">
        <v>23</v>
      </c>
      <c r="B66" s="122" t="s">
        <v>357</v>
      </c>
      <c r="C66" s="30" t="s">
        <v>358</v>
      </c>
      <c r="D66" s="4" t="s">
        <v>305</v>
      </c>
      <c r="E66" s="4">
        <v>11</v>
      </c>
      <c r="F66" s="4">
        <v>11</v>
      </c>
      <c r="G66" s="32"/>
      <c r="H66" s="4">
        <v>14</v>
      </c>
      <c r="I66" s="32">
        <v>12</v>
      </c>
      <c r="J66" s="32">
        <v>9</v>
      </c>
      <c r="K66" s="32"/>
      <c r="L66" s="32">
        <v>14</v>
      </c>
      <c r="M66" s="32"/>
      <c r="N66" s="32"/>
      <c r="O66" s="32"/>
      <c r="P66" s="32"/>
    </row>
    <row r="67" spans="1:16" ht="21" customHeight="1" x14ac:dyDescent="0.25">
      <c r="A67" s="124"/>
      <c r="B67" s="124"/>
      <c r="C67" s="30" t="s">
        <v>359</v>
      </c>
      <c r="D67" s="4" t="s">
        <v>305</v>
      </c>
      <c r="E67" s="4">
        <v>11</v>
      </c>
      <c r="F67" s="4">
        <v>11</v>
      </c>
      <c r="G67" s="32"/>
      <c r="H67" s="4">
        <v>14</v>
      </c>
      <c r="I67" s="32">
        <v>11</v>
      </c>
      <c r="J67" s="32">
        <v>10</v>
      </c>
      <c r="K67" s="32"/>
      <c r="L67" s="32">
        <v>13</v>
      </c>
      <c r="M67" s="32"/>
      <c r="N67" s="32"/>
      <c r="O67" s="32"/>
      <c r="P67" s="32"/>
    </row>
    <row r="68" spans="1:16" ht="21" customHeight="1" x14ac:dyDescent="0.25">
      <c r="A68" s="122">
        <v>24</v>
      </c>
      <c r="B68" s="122" t="s">
        <v>307</v>
      </c>
      <c r="C68" s="30" t="s">
        <v>307</v>
      </c>
      <c r="D68" s="4" t="s">
        <v>305</v>
      </c>
      <c r="E68" s="4">
        <v>11</v>
      </c>
      <c r="F68" s="4">
        <v>11</v>
      </c>
      <c r="G68" s="32"/>
      <c r="H68" s="4">
        <v>14</v>
      </c>
      <c r="I68" s="32">
        <v>11</v>
      </c>
      <c r="J68" s="32">
        <v>9</v>
      </c>
      <c r="K68" s="32"/>
      <c r="L68" s="32">
        <v>14</v>
      </c>
      <c r="M68" s="32"/>
      <c r="N68" s="32"/>
      <c r="O68" s="32"/>
      <c r="P68" s="32"/>
    </row>
    <row r="69" spans="1:16" ht="19.5" customHeight="1" x14ac:dyDescent="0.25">
      <c r="A69" s="124"/>
      <c r="B69" s="124"/>
      <c r="C69" s="30" t="s">
        <v>360</v>
      </c>
      <c r="D69" s="4" t="s">
        <v>305</v>
      </c>
      <c r="E69" s="4">
        <v>11</v>
      </c>
      <c r="F69" s="4">
        <v>11</v>
      </c>
      <c r="G69" s="32"/>
      <c r="H69" s="4">
        <v>14</v>
      </c>
      <c r="I69" s="32">
        <v>10</v>
      </c>
      <c r="J69" s="32">
        <v>10</v>
      </c>
      <c r="K69" s="32"/>
      <c r="L69" s="32">
        <v>13</v>
      </c>
      <c r="M69" s="32"/>
      <c r="N69" s="32"/>
      <c r="O69" s="32"/>
      <c r="P69" s="32"/>
    </row>
    <row r="70" spans="1:16" ht="21" customHeight="1" x14ac:dyDescent="0.25">
      <c r="A70" s="122">
        <v>25</v>
      </c>
      <c r="B70" s="122" t="s">
        <v>361</v>
      </c>
      <c r="C70" s="30" t="s">
        <v>362</v>
      </c>
      <c r="D70" s="4" t="s">
        <v>305</v>
      </c>
      <c r="E70" s="4">
        <v>11</v>
      </c>
      <c r="F70" s="4">
        <v>11</v>
      </c>
      <c r="G70" s="32"/>
      <c r="H70" s="4">
        <v>14</v>
      </c>
      <c r="I70" s="32">
        <v>11</v>
      </c>
      <c r="J70" s="32">
        <v>10</v>
      </c>
      <c r="K70" s="32"/>
      <c r="L70" s="32">
        <v>13</v>
      </c>
      <c r="M70" s="32"/>
      <c r="N70" s="32"/>
      <c r="O70" s="32"/>
      <c r="P70" s="32"/>
    </row>
    <row r="71" spans="1:16" ht="19.5" customHeight="1" x14ac:dyDescent="0.25">
      <c r="A71" s="123"/>
      <c r="B71" s="123"/>
      <c r="C71" s="30" t="s">
        <v>363</v>
      </c>
      <c r="D71" s="4" t="s">
        <v>305</v>
      </c>
      <c r="E71" s="4">
        <v>11</v>
      </c>
      <c r="F71" s="4">
        <v>11</v>
      </c>
      <c r="G71" s="32"/>
      <c r="H71" s="4">
        <v>14</v>
      </c>
      <c r="I71" s="32">
        <v>10</v>
      </c>
      <c r="J71" s="32">
        <v>10</v>
      </c>
      <c r="K71" s="32"/>
      <c r="L71" s="32">
        <v>14</v>
      </c>
      <c r="M71" s="32"/>
      <c r="N71" s="32"/>
      <c r="O71" s="32"/>
      <c r="P71" s="32"/>
    </row>
    <row r="72" spans="1:16" ht="17.25" customHeight="1" x14ac:dyDescent="0.25">
      <c r="A72" s="124"/>
      <c r="B72" s="124"/>
      <c r="C72" s="30" t="s">
        <v>308</v>
      </c>
      <c r="D72" s="4" t="s">
        <v>305</v>
      </c>
      <c r="E72" s="4">
        <v>11</v>
      </c>
      <c r="F72" s="4">
        <v>11</v>
      </c>
      <c r="G72" s="32"/>
      <c r="H72" s="4">
        <v>14</v>
      </c>
      <c r="I72" s="32">
        <v>11</v>
      </c>
      <c r="J72" s="32">
        <v>10</v>
      </c>
      <c r="K72" s="32"/>
      <c r="L72" s="32">
        <v>14</v>
      </c>
      <c r="M72" s="32"/>
      <c r="N72" s="32"/>
      <c r="O72" s="32"/>
      <c r="P72" s="32"/>
    </row>
    <row r="73" spans="1:16" s="27" customFormat="1" ht="21" customHeight="1" x14ac:dyDescent="0.25">
      <c r="A73" s="3" t="s">
        <v>7</v>
      </c>
      <c r="B73" s="130" t="s">
        <v>253</v>
      </c>
      <c r="C73" s="131"/>
      <c r="D73" s="132"/>
      <c r="E73" s="81">
        <v>183</v>
      </c>
      <c r="F73" s="81">
        <v>844</v>
      </c>
      <c r="G73" s="81">
        <v>8948</v>
      </c>
      <c r="H73" s="81">
        <v>0</v>
      </c>
      <c r="I73" s="81">
        <v>154</v>
      </c>
      <c r="J73" s="81">
        <v>768</v>
      </c>
      <c r="K73" s="81">
        <v>7123</v>
      </c>
      <c r="L73" s="81"/>
      <c r="M73" s="81">
        <v>6</v>
      </c>
      <c r="N73" s="81">
        <v>92</v>
      </c>
      <c r="O73" s="81">
        <v>96</v>
      </c>
      <c r="P73" s="81"/>
    </row>
    <row r="74" spans="1:16" ht="21" customHeight="1" x14ac:dyDescent="0.25">
      <c r="A74" s="4"/>
      <c r="B74" s="110" t="s">
        <v>254</v>
      </c>
      <c r="C74" s="111"/>
      <c r="D74" s="112"/>
      <c r="E74" s="82">
        <v>183</v>
      </c>
      <c r="F74" s="82">
        <v>844</v>
      </c>
      <c r="G74" s="82">
        <v>8948</v>
      </c>
      <c r="H74" s="82">
        <v>0</v>
      </c>
      <c r="I74" s="82">
        <v>154</v>
      </c>
      <c r="J74" s="82">
        <v>768</v>
      </c>
      <c r="K74" s="82">
        <v>7123</v>
      </c>
      <c r="L74" s="82"/>
      <c r="M74" s="82">
        <v>6</v>
      </c>
      <c r="N74" s="82">
        <v>92</v>
      </c>
      <c r="O74" s="82">
        <v>96</v>
      </c>
      <c r="P74" s="82"/>
    </row>
    <row r="75" spans="1:16" s="27" customFormat="1" ht="21" customHeight="1" x14ac:dyDescent="0.25">
      <c r="A75" s="33" t="s">
        <v>8</v>
      </c>
      <c r="B75" s="130" t="s">
        <v>255</v>
      </c>
      <c r="C75" s="131"/>
      <c r="D75" s="132"/>
      <c r="E75" s="81">
        <f>E73+E8</f>
        <v>887</v>
      </c>
      <c r="F75" s="81">
        <f t="shared" ref="F75:O75" si="0">F73+F8</f>
        <v>1548</v>
      </c>
      <c r="G75" s="81">
        <f t="shared" si="0"/>
        <v>8948</v>
      </c>
      <c r="H75" s="81">
        <f t="shared" si="0"/>
        <v>896</v>
      </c>
      <c r="I75" s="81">
        <f t="shared" si="0"/>
        <v>848</v>
      </c>
      <c r="J75" s="81">
        <f t="shared" si="0"/>
        <v>1376</v>
      </c>
      <c r="K75" s="81">
        <f t="shared" si="0"/>
        <v>7123</v>
      </c>
      <c r="L75" s="81">
        <f t="shared" si="0"/>
        <v>824</v>
      </c>
      <c r="M75" s="81">
        <f t="shared" si="0"/>
        <v>102</v>
      </c>
      <c r="N75" s="81">
        <f t="shared" si="0"/>
        <v>155</v>
      </c>
      <c r="O75" s="81">
        <f t="shared" si="0"/>
        <v>96</v>
      </c>
      <c r="P75" s="81"/>
    </row>
    <row r="76" spans="1:16" ht="8.4499999999999993" customHeight="1" x14ac:dyDescent="0.25">
      <c r="A76" s="35"/>
      <c r="B76" s="35"/>
      <c r="C76" s="35"/>
      <c r="D76" s="35"/>
      <c r="E76" s="38"/>
      <c r="F76" s="38"/>
      <c r="G76" s="38"/>
      <c r="H76" s="38"/>
      <c r="I76" s="38"/>
      <c r="J76" s="38"/>
      <c r="K76" s="38"/>
      <c r="L76" s="38"/>
      <c r="M76" s="38"/>
      <c r="N76" s="38"/>
      <c r="O76" s="38"/>
      <c r="P76" s="38"/>
    </row>
    <row r="77" spans="1:16" x14ac:dyDescent="0.25">
      <c r="E77" s="56">
        <f>E75+F75+G75</f>
        <v>11383</v>
      </c>
    </row>
    <row r="78" spans="1:16" x14ac:dyDescent="0.25">
      <c r="E78" s="56">
        <f>E73+F73+G73</f>
        <v>9975</v>
      </c>
    </row>
    <row r="80" spans="1:16" ht="17.25" x14ac:dyDescent="0.3">
      <c r="D80" s="90">
        <v>13645</v>
      </c>
      <c r="E80" s="56">
        <f>E78+D80</f>
        <v>23620</v>
      </c>
    </row>
    <row r="81" spans="4:5" x14ac:dyDescent="0.25">
      <c r="D81" s="1">
        <v>2113</v>
      </c>
      <c r="E81" s="1">
        <f>D81+E8+F8</f>
        <v>3521</v>
      </c>
    </row>
  </sheetData>
  <mergeCells count="64">
    <mergeCell ref="B29:B31"/>
    <mergeCell ref="A29:A31"/>
    <mergeCell ref="B73:D73"/>
    <mergeCell ref="B74:D74"/>
    <mergeCell ref="B75:D75"/>
    <mergeCell ref="B36:B37"/>
    <mergeCell ref="A36:A37"/>
    <mergeCell ref="B38:B39"/>
    <mergeCell ref="A38:A39"/>
    <mergeCell ref="B40:B42"/>
    <mergeCell ref="A40:A42"/>
    <mergeCell ref="B43:B44"/>
    <mergeCell ref="A43:A44"/>
    <mergeCell ref="B45:B46"/>
    <mergeCell ref="A45:A46"/>
    <mergeCell ref="B47:B48"/>
    <mergeCell ref="B8:D8"/>
    <mergeCell ref="M1:P1"/>
    <mergeCell ref="A2:P2"/>
    <mergeCell ref="A3:P3"/>
    <mergeCell ref="A5:A6"/>
    <mergeCell ref="B5:C6"/>
    <mergeCell ref="D5:D6"/>
    <mergeCell ref="E5:H5"/>
    <mergeCell ref="I5:L5"/>
    <mergeCell ref="M5:P5"/>
    <mergeCell ref="B9:B13"/>
    <mergeCell ref="A9:A13"/>
    <mergeCell ref="B32:B33"/>
    <mergeCell ref="A32:A33"/>
    <mergeCell ref="A34:A35"/>
    <mergeCell ref="B34:B35"/>
    <mergeCell ref="B14:B15"/>
    <mergeCell ref="A14:A15"/>
    <mergeCell ref="B16:B18"/>
    <mergeCell ref="A16:A18"/>
    <mergeCell ref="B19:B22"/>
    <mergeCell ref="A19:A22"/>
    <mergeCell ref="B23:B25"/>
    <mergeCell ref="A23:A25"/>
    <mergeCell ref="B26:B28"/>
    <mergeCell ref="A26:A28"/>
    <mergeCell ref="A47:A48"/>
    <mergeCell ref="A49:A51"/>
    <mergeCell ref="B52:B54"/>
    <mergeCell ref="A52:A54"/>
    <mergeCell ref="B55:B57"/>
    <mergeCell ref="A55:A57"/>
    <mergeCell ref="B70:B72"/>
    <mergeCell ref="A70:A72"/>
    <mergeCell ref="B7:C7"/>
    <mergeCell ref="B64:B65"/>
    <mergeCell ref="A64:A65"/>
    <mergeCell ref="B66:B67"/>
    <mergeCell ref="A66:A67"/>
    <mergeCell ref="B68:B69"/>
    <mergeCell ref="A68:A69"/>
    <mergeCell ref="B58:B59"/>
    <mergeCell ref="A58:A59"/>
    <mergeCell ref="B60:B61"/>
    <mergeCell ref="A60:A61"/>
    <mergeCell ref="B62:B63"/>
    <mergeCell ref="A62:A63"/>
    <mergeCell ref="B49:B51"/>
  </mergeCells>
  <printOptions horizontalCentered="1"/>
  <pageMargins left="0.23622047244094491" right="0.23622047244094491" top="0.51181102362204722" bottom="0.51181102362204722" header="0" footer="0"/>
  <pageSetup paperSize="9"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44"/>
  <sheetViews>
    <sheetView topLeftCell="A17" zoomScaleNormal="100" workbookViewId="0">
      <selection activeCell="A6" sqref="A6:K43"/>
    </sheetView>
  </sheetViews>
  <sheetFormatPr defaultRowHeight="15" x14ac:dyDescent="0.25"/>
  <cols>
    <col min="1" max="1" width="6.28515625" customWidth="1"/>
    <col min="2" max="2" width="21.28515625" customWidth="1"/>
    <col min="4" max="4" width="13.140625" customWidth="1"/>
    <col min="5" max="5" width="11.140625" customWidth="1"/>
    <col min="6" max="6" width="11.85546875" customWidth="1"/>
    <col min="7" max="7" width="8.5703125" customWidth="1"/>
    <col min="8" max="8" width="7.85546875" customWidth="1"/>
    <col min="9" max="9" width="8.7109375" customWidth="1"/>
    <col min="10" max="10" width="8.5703125" customWidth="1"/>
    <col min="11" max="11" width="7.5703125" customWidth="1"/>
  </cols>
  <sheetData>
    <row r="1" spans="1:13" ht="18.75" x14ac:dyDescent="0.25">
      <c r="A1" s="8"/>
      <c r="G1" s="133"/>
      <c r="H1" s="133"/>
      <c r="I1" s="133"/>
      <c r="J1" s="133"/>
      <c r="K1" s="133"/>
      <c r="M1" s="34"/>
    </row>
    <row r="2" spans="1:13" ht="18.75" x14ac:dyDescent="0.25">
      <c r="A2" s="94"/>
      <c r="B2" s="94"/>
      <c r="C2" s="94"/>
      <c r="D2" s="94"/>
      <c r="E2" s="94"/>
      <c r="F2" s="94"/>
      <c r="G2" s="94"/>
      <c r="H2" s="94"/>
      <c r="I2" s="94"/>
      <c r="J2" s="94"/>
      <c r="K2" s="94"/>
      <c r="M2" s="34"/>
    </row>
    <row r="3" spans="1:13" ht="12.75" customHeight="1" x14ac:dyDescent="0.25"/>
    <row r="4" spans="1:13" ht="17.45" customHeight="1" x14ac:dyDescent="0.25">
      <c r="A4" s="144"/>
      <c r="B4" s="144"/>
      <c r="C4" s="144"/>
      <c r="D4" s="144"/>
      <c r="E4" s="144"/>
      <c r="F4" s="144"/>
      <c r="G4" s="144"/>
      <c r="H4" s="144"/>
      <c r="I4" s="144"/>
      <c r="J4" s="144"/>
      <c r="K4" s="144"/>
    </row>
    <row r="5" spans="1:13" ht="15.75" x14ac:dyDescent="0.25">
      <c r="A5" s="145"/>
      <c r="B5" s="145"/>
      <c r="C5" s="145"/>
      <c r="D5" s="145"/>
      <c r="E5" s="145"/>
      <c r="F5" s="145"/>
      <c r="G5" s="145"/>
      <c r="H5" s="145"/>
      <c r="I5" s="145"/>
      <c r="J5" s="145"/>
      <c r="K5" s="145"/>
    </row>
    <row r="6" spans="1:13" ht="19.5" customHeight="1" x14ac:dyDescent="0.25">
      <c r="B6" s="92" t="s">
        <v>408</v>
      </c>
    </row>
    <row r="7" spans="1:13" ht="27.6" customHeight="1" x14ac:dyDescent="0.25">
      <c r="A7" s="102" t="s">
        <v>211</v>
      </c>
      <c r="B7" s="136" t="s">
        <v>378</v>
      </c>
      <c r="C7" s="102" t="s">
        <v>243</v>
      </c>
      <c r="D7" s="102" t="s">
        <v>244</v>
      </c>
      <c r="E7" s="102"/>
      <c r="F7" s="102"/>
      <c r="G7" s="102" t="s">
        <v>236</v>
      </c>
      <c r="H7" s="102"/>
      <c r="I7" s="102"/>
      <c r="J7" s="102"/>
      <c r="K7" s="102"/>
    </row>
    <row r="8" spans="1:13" ht="54.6" customHeight="1" x14ac:dyDescent="0.25">
      <c r="A8" s="102"/>
      <c r="B8" s="138"/>
      <c r="C8" s="102"/>
      <c r="D8" s="3" t="s">
        <v>245</v>
      </c>
      <c r="E8" s="3" t="s">
        <v>377</v>
      </c>
      <c r="F8" s="3" t="s">
        <v>241</v>
      </c>
      <c r="G8" s="3">
        <v>2025</v>
      </c>
      <c r="H8" s="33">
        <v>2026</v>
      </c>
      <c r="I8" s="33">
        <v>2027</v>
      </c>
      <c r="J8" s="33">
        <v>2028</v>
      </c>
      <c r="K8" s="3">
        <v>2029</v>
      </c>
    </row>
    <row r="9" spans="1:13" ht="19.899999999999999" customHeight="1" x14ac:dyDescent="0.25">
      <c r="A9" s="79" t="s">
        <v>6</v>
      </c>
      <c r="B9" s="84" t="s">
        <v>252</v>
      </c>
      <c r="C9" s="13">
        <f t="shared" ref="C9:H9" si="0">SUM(C10:C34)</f>
        <v>69</v>
      </c>
      <c r="D9" s="13">
        <f t="shared" si="0"/>
        <v>19</v>
      </c>
      <c r="E9" s="13">
        <f t="shared" si="0"/>
        <v>0</v>
      </c>
      <c r="F9" s="13">
        <f t="shared" si="0"/>
        <v>50</v>
      </c>
      <c r="G9" s="13">
        <f t="shared" si="0"/>
        <v>38</v>
      </c>
      <c r="H9" s="13">
        <f t="shared" si="0"/>
        <v>12</v>
      </c>
      <c r="I9" s="13"/>
      <c r="J9" s="13"/>
      <c r="K9" s="13"/>
    </row>
    <row r="10" spans="1:13" ht="21" customHeight="1" x14ac:dyDescent="0.25">
      <c r="A10" s="85">
        <v>1</v>
      </c>
      <c r="B10" s="85" t="s">
        <v>278</v>
      </c>
      <c r="C10" s="42">
        <v>5</v>
      </c>
      <c r="D10" s="42">
        <v>1</v>
      </c>
      <c r="E10" s="42">
        <v>0</v>
      </c>
      <c r="F10" s="42">
        <v>4</v>
      </c>
      <c r="G10" s="42">
        <v>2</v>
      </c>
      <c r="H10" s="42">
        <v>2</v>
      </c>
      <c r="I10" s="42"/>
      <c r="J10" s="42"/>
      <c r="K10" s="42"/>
    </row>
    <row r="11" spans="1:13" ht="21" customHeight="1" x14ac:dyDescent="0.25">
      <c r="A11" s="85">
        <v>2</v>
      </c>
      <c r="B11" s="85" t="s">
        <v>279</v>
      </c>
      <c r="C11" s="42">
        <v>2</v>
      </c>
      <c r="D11" s="42">
        <v>1</v>
      </c>
      <c r="E11" s="42">
        <v>0</v>
      </c>
      <c r="F11" s="42">
        <v>1</v>
      </c>
      <c r="G11" s="42">
        <v>1</v>
      </c>
      <c r="H11" s="42">
        <v>0</v>
      </c>
      <c r="I11" s="42"/>
      <c r="J11" s="42"/>
      <c r="K11" s="42"/>
    </row>
    <row r="12" spans="1:13" ht="21" customHeight="1" x14ac:dyDescent="0.25">
      <c r="A12" s="85">
        <v>3</v>
      </c>
      <c r="B12" s="85" t="s">
        <v>280</v>
      </c>
      <c r="C12" s="42">
        <v>3</v>
      </c>
      <c r="D12" s="42">
        <v>1</v>
      </c>
      <c r="E12" s="42">
        <v>0</v>
      </c>
      <c r="F12" s="42">
        <v>2</v>
      </c>
      <c r="G12" s="42">
        <v>1</v>
      </c>
      <c r="H12" s="42">
        <v>1</v>
      </c>
      <c r="I12" s="42"/>
      <c r="J12" s="42"/>
      <c r="K12" s="42"/>
    </row>
    <row r="13" spans="1:13" ht="21" customHeight="1" x14ac:dyDescent="0.25">
      <c r="A13" s="85">
        <v>4</v>
      </c>
      <c r="B13" s="85" t="s">
        <v>283</v>
      </c>
      <c r="C13" s="42">
        <v>5</v>
      </c>
      <c r="D13" s="42">
        <v>0</v>
      </c>
      <c r="E13" s="42">
        <v>0</v>
      </c>
      <c r="F13" s="42">
        <v>5</v>
      </c>
      <c r="G13" s="42">
        <v>2</v>
      </c>
      <c r="H13" s="42">
        <v>3</v>
      </c>
      <c r="I13" s="42"/>
      <c r="J13" s="42"/>
      <c r="K13" s="42"/>
    </row>
    <row r="14" spans="1:13" ht="21" customHeight="1" x14ac:dyDescent="0.25">
      <c r="A14" s="85">
        <v>5</v>
      </c>
      <c r="B14" s="85" t="s">
        <v>284</v>
      </c>
      <c r="C14" s="42">
        <v>4</v>
      </c>
      <c r="D14" s="42">
        <v>1</v>
      </c>
      <c r="E14" s="42">
        <v>0</v>
      </c>
      <c r="F14" s="42">
        <v>3</v>
      </c>
      <c r="G14" s="42">
        <v>2</v>
      </c>
      <c r="H14" s="42">
        <v>1</v>
      </c>
      <c r="I14" s="42"/>
      <c r="J14" s="42"/>
      <c r="K14" s="42"/>
    </row>
    <row r="15" spans="1:13" ht="21" customHeight="1" x14ac:dyDescent="0.25">
      <c r="A15" s="85">
        <v>6</v>
      </c>
      <c r="B15" s="85" t="s">
        <v>285</v>
      </c>
      <c r="C15" s="42">
        <v>4</v>
      </c>
      <c r="D15" s="42">
        <v>1</v>
      </c>
      <c r="E15" s="42">
        <v>0</v>
      </c>
      <c r="F15" s="42">
        <v>3</v>
      </c>
      <c r="G15" s="42">
        <v>2</v>
      </c>
      <c r="H15" s="42">
        <v>1</v>
      </c>
      <c r="I15" s="42"/>
      <c r="J15" s="42"/>
      <c r="K15" s="42"/>
    </row>
    <row r="16" spans="1:13" ht="21" customHeight="1" x14ac:dyDescent="0.25">
      <c r="A16" s="85">
        <v>7</v>
      </c>
      <c r="B16" s="85" t="s">
        <v>287</v>
      </c>
      <c r="C16" s="42">
        <v>3</v>
      </c>
      <c r="D16" s="42">
        <v>0</v>
      </c>
      <c r="E16" s="42">
        <v>0</v>
      </c>
      <c r="F16" s="42">
        <v>3</v>
      </c>
      <c r="G16" s="42">
        <v>2</v>
      </c>
      <c r="H16" s="42">
        <v>1</v>
      </c>
      <c r="I16" s="42"/>
      <c r="J16" s="42"/>
      <c r="K16" s="42"/>
    </row>
    <row r="17" spans="1:11" ht="21" customHeight="1" x14ac:dyDescent="0.25">
      <c r="A17" s="85">
        <v>8</v>
      </c>
      <c r="B17" s="85" t="s">
        <v>288</v>
      </c>
      <c r="C17" s="42">
        <v>2</v>
      </c>
      <c r="D17" s="42">
        <v>1</v>
      </c>
      <c r="E17" s="42">
        <v>0</v>
      </c>
      <c r="F17" s="42">
        <v>1</v>
      </c>
      <c r="G17" s="42">
        <v>1</v>
      </c>
      <c r="H17" s="42">
        <v>0</v>
      </c>
      <c r="I17" s="42"/>
      <c r="J17" s="42"/>
      <c r="K17" s="42"/>
    </row>
    <row r="18" spans="1:11" ht="21" customHeight="1" x14ac:dyDescent="0.25">
      <c r="A18" s="85">
        <v>9</v>
      </c>
      <c r="B18" s="85" t="s">
        <v>289</v>
      </c>
      <c r="C18" s="42">
        <v>2</v>
      </c>
      <c r="D18" s="42">
        <v>1</v>
      </c>
      <c r="E18" s="42">
        <v>0</v>
      </c>
      <c r="F18" s="42">
        <v>1</v>
      </c>
      <c r="G18" s="42">
        <v>1</v>
      </c>
      <c r="H18" s="42">
        <v>0</v>
      </c>
      <c r="I18" s="42"/>
      <c r="J18" s="42"/>
      <c r="K18" s="42"/>
    </row>
    <row r="19" spans="1:11" ht="21" customHeight="1" x14ac:dyDescent="0.25">
      <c r="A19" s="85">
        <v>10</v>
      </c>
      <c r="B19" s="85" t="s">
        <v>290</v>
      </c>
      <c r="C19" s="42">
        <v>2</v>
      </c>
      <c r="D19" s="42">
        <v>1</v>
      </c>
      <c r="E19" s="42">
        <v>0</v>
      </c>
      <c r="F19" s="42">
        <v>1</v>
      </c>
      <c r="G19" s="42">
        <v>1</v>
      </c>
      <c r="H19" s="42">
        <v>0</v>
      </c>
      <c r="I19" s="42"/>
      <c r="J19" s="42"/>
      <c r="K19" s="42"/>
    </row>
    <row r="20" spans="1:11" ht="21" customHeight="1" x14ac:dyDescent="0.25">
      <c r="A20" s="85">
        <v>11</v>
      </c>
      <c r="B20" s="85" t="s">
        <v>333</v>
      </c>
      <c r="C20" s="42">
        <v>2</v>
      </c>
      <c r="D20" s="42">
        <v>1</v>
      </c>
      <c r="E20" s="42">
        <v>0</v>
      </c>
      <c r="F20" s="42">
        <v>1</v>
      </c>
      <c r="G20" s="42">
        <v>1</v>
      </c>
      <c r="H20" s="42">
        <v>0</v>
      </c>
      <c r="I20" s="42"/>
      <c r="J20" s="42"/>
      <c r="K20" s="42"/>
    </row>
    <row r="21" spans="1:11" ht="21" customHeight="1" x14ac:dyDescent="0.25">
      <c r="A21" s="85">
        <v>12</v>
      </c>
      <c r="B21" s="85" t="s">
        <v>292</v>
      </c>
      <c r="C21" s="42">
        <v>3</v>
      </c>
      <c r="D21" s="42">
        <v>1</v>
      </c>
      <c r="E21" s="42">
        <v>0</v>
      </c>
      <c r="F21" s="42">
        <v>2</v>
      </c>
      <c r="G21" s="42">
        <v>2</v>
      </c>
      <c r="H21" s="42">
        <v>0</v>
      </c>
      <c r="I21" s="42"/>
      <c r="J21" s="42"/>
      <c r="K21" s="42"/>
    </row>
    <row r="22" spans="1:11" ht="21" customHeight="1" x14ac:dyDescent="0.25">
      <c r="A22" s="85">
        <v>13</v>
      </c>
      <c r="B22" s="85" t="s">
        <v>293</v>
      </c>
      <c r="C22" s="42">
        <v>2</v>
      </c>
      <c r="D22" s="42">
        <v>1</v>
      </c>
      <c r="E22" s="42">
        <v>0</v>
      </c>
      <c r="F22" s="42">
        <v>1</v>
      </c>
      <c r="G22" s="42">
        <v>1</v>
      </c>
      <c r="H22" s="42">
        <v>0</v>
      </c>
      <c r="I22" s="42"/>
      <c r="J22" s="42"/>
      <c r="K22" s="42"/>
    </row>
    <row r="23" spans="1:11" ht="21" customHeight="1" x14ac:dyDescent="0.25">
      <c r="A23" s="85">
        <v>14</v>
      </c>
      <c r="B23" s="85" t="s">
        <v>294</v>
      </c>
      <c r="C23" s="42">
        <v>2</v>
      </c>
      <c r="D23" s="42">
        <v>0</v>
      </c>
      <c r="E23" s="42">
        <v>0</v>
      </c>
      <c r="F23" s="42">
        <v>2</v>
      </c>
      <c r="G23" s="42">
        <v>2</v>
      </c>
      <c r="H23" s="42">
        <v>0</v>
      </c>
      <c r="I23" s="42"/>
      <c r="J23" s="42"/>
      <c r="K23" s="42"/>
    </row>
    <row r="24" spans="1:11" ht="21" customHeight="1" x14ac:dyDescent="0.25">
      <c r="A24" s="85">
        <v>15</v>
      </c>
      <c r="B24" s="85" t="s">
        <v>295</v>
      </c>
      <c r="C24" s="42">
        <v>2</v>
      </c>
      <c r="D24" s="42">
        <v>1</v>
      </c>
      <c r="E24" s="42">
        <v>0</v>
      </c>
      <c r="F24" s="42">
        <v>1</v>
      </c>
      <c r="G24" s="42">
        <v>1</v>
      </c>
      <c r="H24" s="42">
        <v>0</v>
      </c>
      <c r="I24" s="42"/>
      <c r="J24" s="42"/>
      <c r="K24" s="42"/>
    </row>
    <row r="25" spans="1:11" ht="21" customHeight="1" x14ac:dyDescent="0.25">
      <c r="A25" s="85">
        <v>16</v>
      </c>
      <c r="B25" s="85" t="s">
        <v>296</v>
      </c>
      <c r="C25" s="42">
        <v>3</v>
      </c>
      <c r="D25" s="42">
        <v>0</v>
      </c>
      <c r="E25" s="42">
        <v>0</v>
      </c>
      <c r="F25" s="42">
        <v>3</v>
      </c>
      <c r="G25" s="42">
        <v>2</v>
      </c>
      <c r="H25" s="42">
        <v>1</v>
      </c>
      <c r="I25" s="42"/>
      <c r="J25" s="42"/>
      <c r="K25" s="42"/>
    </row>
    <row r="26" spans="1:11" ht="21" customHeight="1" x14ac:dyDescent="0.25">
      <c r="A26" s="85">
        <v>17</v>
      </c>
      <c r="B26" s="85" t="s">
        <v>297</v>
      </c>
      <c r="C26" s="42">
        <v>4</v>
      </c>
      <c r="D26" s="42">
        <v>1</v>
      </c>
      <c r="E26" s="42">
        <v>0</v>
      </c>
      <c r="F26" s="42">
        <v>3</v>
      </c>
      <c r="G26" s="42">
        <v>2</v>
      </c>
      <c r="H26" s="42">
        <v>1</v>
      </c>
      <c r="I26" s="42"/>
      <c r="J26" s="42"/>
      <c r="K26" s="42"/>
    </row>
    <row r="27" spans="1:11" ht="21" customHeight="1" x14ac:dyDescent="0.25">
      <c r="A27" s="85">
        <v>18</v>
      </c>
      <c r="B27" s="85" t="s">
        <v>298</v>
      </c>
      <c r="C27" s="42">
        <v>3</v>
      </c>
      <c r="D27" s="42">
        <v>1</v>
      </c>
      <c r="E27" s="42">
        <v>0</v>
      </c>
      <c r="F27" s="42">
        <v>2</v>
      </c>
      <c r="G27" s="42">
        <v>2</v>
      </c>
      <c r="H27" s="42">
        <v>0</v>
      </c>
      <c r="I27" s="42"/>
      <c r="J27" s="42"/>
      <c r="K27" s="42"/>
    </row>
    <row r="28" spans="1:11" ht="21" customHeight="1" x14ac:dyDescent="0.25">
      <c r="A28" s="85">
        <v>19</v>
      </c>
      <c r="B28" s="85" t="s">
        <v>301</v>
      </c>
      <c r="C28" s="42">
        <v>2</v>
      </c>
      <c r="D28" s="42">
        <v>0</v>
      </c>
      <c r="E28" s="42">
        <v>0</v>
      </c>
      <c r="F28" s="42">
        <v>2</v>
      </c>
      <c r="G28" s="42">
        <v>2</v>
      </c>
      <c r="H28" s="42">
        <v>0</v>
      </c>
      <c r="I28" s="42"/>
      <c r="J28" s="42"/>
      <c r="K28" s="42"/>
    </row>
    <row r="29" spans="1:11" ht="21" customHeight="1" x14ac:dyDescent="0.25">
      <c r="A29" s="85">
        <v>20</v>
      </c>
      <c r="B29" s="85" t="s">
        <v>302</v>
      </c>
      <c r="C29" s="42">
        <v>2</v>
      </c>
      <c r="D29" s="42">
        <v>1</v>
      </c>
      <c r="E29" s="42">
        <v>0</v>
      </c>
      <c r="F29" s="42">
        <v>1</v>
      </c>
      <c r="G29" s="42">
        <v>1</v>
      </c>
      <c r="H29" s="42">
        <v>0</v>
      </c>
      <c r="I29" s="42"/>
      <c r="J29" s="42"/>
      <c r="K29" s="42"/>
    </row>
    <row r="30" spans="1:11" ht="21" customHeight="1" x14ac:dyDescent="0.25">
      <c r="A30" s="85">
        <v>21</v>
      </c>
      <c r="B30" s="85" t="s">
        <v>303</v>
      </c>
      <c r="C30" s="42">
        <v>3</v>
      </c>
      <c r="D30" s="42">
        <v>1</v>
      </c>
      <c r="E30" s="42">
        <v>0</v>
      </c>
      <c r="F30" s="42">
        <v>2</v>
      </c>
      <c r="G30" s="42">
        <v>1</v>
      </c>
      <c r="H30" s="42">
        <v>1</v>
      </c>
      <c r="I30" s="42"/>
      <c r="J30" s="42"/>
      <c r="K30" s="42"/>
    </row>
    <row r="31" spans="1:11" ht="21" customHeight="1" x14ac:dyDescent="0.25">
      <c r="A31" s="85">
        <v>22</v>
      </c>
      <c r="B31" s="85" t="s">
        <v>304</v>
      </c>
      <c r="C31" s="42">
        <v>2</v>
      </c>
      <c r="D31" s="42">
        <v>1</v>
      </c>
      <c r="E31" s="42">
        <v>0</v>
      </c>
      <c r="F31" s="42">
        <v>1</v>
      </c>
      <c r="G31" s="42">
        <v>1</v>
      </c>
      <c r="H31" s="42">
        <v>0</v>
      </c>
      <c r="I31" s="42"/>
      <c r="J31" s="42"/>
      <c r="K31" s="42"/>
    </row>
    <row r="32" spans="1:11" ht="21" customHeight="1" x14ac:dyDescent="0.25">
      <c r="A32" s="85">
        <v>23</v>
      </c>
      <c r="B32" s="85" t="s">
        <v>357</v>
      </c>
      <c r="C32" s="42">
        <v>2</v>
      </c>
      <c r="D32" s="42">
        <v>0</v>
      </c>
      <c r="E32" s="42">
        <v>0</v>
      </c>
      <c r="F32" s="42">
        <v>2</v>
      </c>
      <c r="G32" s="42">
        <v>2</v>
      </c>
      <c r="H32" s="42">
        <v>0</v>
      </c>
      <c r="I32" s="42"/>
      <c r="J32" s="42"/>
      <c r="K32" s="42"/>
    </row>
    <row r="33" spans="1:12" ht="21" customHeight="1" x14ac:dyDescent="0.25">
      <c r="A33" s="85">
        <v>24</v>
      </c>
      <c r="B33" s="85" t="s">
        <v>307</v>
      </c>
      <c r="C33" s="42">
        <v>2</v>
      </c>
      <c r="D33" s="42">
        <v>1</v>
      </c>
      <c r="E33" s="42">
        <v>0</v>
      </c>
      <c r="F33" s="42">
        <v>1</v>
      </c>
      <c r="G33" s="42">
        <v>1</v>
      </c>
      <c r="H33" s="42">
        <v>0</v>
      </c>
      <c r="I33" s="42"/>
      <c r="J33" s="42"/>
      <c r="K33" s="42"/>
    </row>
    <row r="34" spans="1:12" ht="21" customHeight="1" x14ac:dyDescent="0.25">
      <c r="A34" s="85">
        <v>25</v>
      </c>
      <c r="B34" s="85" t="s">
        <v>361</v>
      </c>
      <c r="C34" s="42">
        <v>3</v>
      </c>
      <c r="D34" s="42">
        <v>1</v>
      </c>
      <c r="E34" s="42">
        <v>0</v>
      </c>
      <c r="F34" s="42">
        <v>2</v>
      </c>
      <c r="G34" s="42">
        <v>2</v>
      </c>
      <c r="H34" s="42">
        <v>0</v>
      </c>
      <c r="I34" s="42"/>
      <c r="J34" s="42"/>
      <c r="K34" s="42"/>
    </row>
    <row r="35" spans="1:12" s="41" customFormat="1" ht="21" customHeight="1" x14ac:dyDescent="0.25">
      <c r="A35" s="33" t="s">
        <v>7</v>
      </c>
      <c r="B35" s="86" t="s">
        <v>253</v>
      </c>
      <c r="C35" s="43">
        <f>SUM(C36:C42)</f>
        <v>44</v>
      </c>
      <c r="D35" s="43">
        <f>SUM(D36:D42)</f>
        <v>6</v>
      </c>
      <c r="E35" s="43">
        <f>SUM(E36:E42)</f>
        <v>0</v>
      </c>
      <c r="F35" s="43">
        <f t="shared" ref="F35:I35" si="1">SUM(F36:F42)</f>
        <v>24</v>
      </c>
      <c r="G35" s="43">
        <f t="shared" si="1"/>
        <v>14</v>
      </c>
      <c r="H35" s="43">
        <f t="shared" si="1"/>
        <v>14</v>
      </c>
      <c r="I35" s="43">
        <f t="shared" si="1"/>
        <v>10</v>
      </c>
      <c r="J35" s="43"/>
      <c r="K35" s="43"/>
      <c r="L35" s="27"/>
    </row>
    <row r="36" spans="1:12" ht="21" customHeight="1" x14ac:dyDescent="0.25">
      <c r="A36" s="28">
        <v>1</v>
      </c>
      <c r="B36" s="87" t="s">
        <v>372</v>
      </c>
      <c r="C36" s="42">
        <v>9</v>
      </c>
      <c r="D36" s="42">
        <v>0</v>
      </c>
      <c r="E36" s="42">
        <v>0</v>
      </c>
      <c r="F36" s="42">
        <v>0</v>
      </c>
      <c r="G36" s="42">
        <v>3</v>
      </c>
      <c r="H36" s="42">
        <v>3</v>
      </c>
      <c r="I36" s="42">
        <v>3</v>
      </c>
      <c r="J36" s="42"/>
      <c r="K36" s="42"/>
      <c r="L36" s="1"/>
    </row>
    <row r="37" spans="1:12" ht="21" customHeight="1" x14ac:dyDescent="0.25">
      <c r="A37" s="28">
        <v>2</v>
      </c>
      <c r="B37" s="87" t="s">
        <v>281</v>
      </c>
      <c r="C37" s="42">
        <v>6</v>
      </c>
      <c r="D37" s="42">
        <v>1</v>
      </c>
      <c r="E37" s="42">
        <v>0</v>
      </c>
      <c r="F37" s="42">
        <v>0</v>
      </c>
      <c r="G37" s="42">
        <v>2</v>
      </c>
      <c r="H37" s="42">
        <v>3</v>
      </c>
      <c r="I37" s="42">
        <v>0</v>
      </c>
      <c r="J37" s="42"/>
      <c r="K37" s="42"/>
      <c r="L37" s="1"/>
    </row>
    <row r="38" spans="1:12" ht="21" customHeight="1" x14ac:dyDescent="0.25">
      <c r="A38" s="28">
        <v>3</v>
      </c>
      <c r="B38" s="87" t="s">
        <v>286</v>
      </c>
      <c r="C38" s="42">
        <v>11</v>
      </c>
      <c r="D38" s="42">
        <v>1</v>
      </c>
      <c r="E38" s="42">
        <v>0</v>
      </c>
      <c r="F38" s="42">
        <v>10</v>
      </c>
      <c r="G38" s="42">
        <v>3</v>
      </c>
      <c r="H38" s="42">
        <v>4</v>
      </c>
      <c r="I38" s="42">
        <v>3</v>
      </c>
      <c r="J38" s="42"/>
      <c r="K38" s="42"/>
      <c r="L38" s="1"/>
    </row>
    <row r="39" spans="1:12" ht="21" customHeight="1" x14ac:dyDescent="0.25">
      <c r="A39" s="28">
        <v>4</v>
      </c>
      <c r="B39" s="87" t="s">
        <v>379</v>
      </c>
      <c r="C39" s="42">
        <v>2</v>
      </c>
      <c r="D39" s="42">
        <v>1</v>
      </c>
      <c r="E39" s="42">
        <v>0</v>
      </c>
      <c r="F39" s="42">
        <v>1</v>
      </c>
      <c r="G39" s="42">
        <v>1</v>
      </c>
      <c r="H39" s="42">
        <v>0</v>
      </c>
      <c r="I39" s="42">
        <v>0</v>
      </c>
      <c r="J39" s="42"/>
      <c r="K39" s="42"/>
      <c r="L39" s="1"/>
    </row>
    <row r="40" spans="1:12" ht="21" customHeight="1" x14ac:dyDescent="0.25">
      <c r="A40" s="28">
        <v>5</v>
      </c>
      <c r="B40" s="87" t="s">
        <v>299</v>
      </c>
      <c r="C40" s="42">
        <v>2</v>
      </c>
      <c r="D40" s="42">
        <v>1</v>
      </c>
      <c r="E40" s="42">
        <v>0</v>
      </c>
      <c r="F40" s="42">
        <v>1</v>
      </c>
      <c r="G40" s="42">
        <v>1</v>
      </c>
      <c r="H40" s="42">
        <v>0</v>
      </c>
      <c r="I40" s="42">
        <v>0</v>
      </c>
      <c r="J40" s="42"/>
      <c r="K40" s="42"/>
      <c r="L40" s="1"/>
    </row>
    <row r="41" spans="1:12" ht="21" customHeight="1" x14ac:dyDescent="0.25">
      <c r="A41" s="28">
        <v>6</v>
      </c>
      <c r="B41" s="87" t="s">
        <v>300</v>
      </c>
      <c r="C41" s="42">
        <v>11</v>
      </c>
      <c r="D41" s="42">
        <v>1</v>
      </c>
      <c r="E41" s="42">
        <v>0</v>
      </c>
      <c r="F41" s="42">
        <v>10</v>
      </c>
      <c r="G41" s="42">
        <v>3</v>
      </c>
      <c r="H41" s="42">
        <v>3</v>
      </c>
      <c r="I41" s="42">
        <v>4</v>
      </c>
      <c r="J41" s="42"/>
      <c r="K41" s="42"/>
      <c r="L41" s="1"/>
    </row>
    <row r="42" spans="1:12" ht="21" customHeight="1" x14ac:dyDescent="0.25">
      <c r="A42" s="28">
        <v>7</v>
      </c>
      <c r="B42" s="87" t="s">
        <v>305</v>
      </c>
      <c r="C42" s="42">
        <v>3</v>
      </c>
      <c r="D42" s="42">
        <v>1</v>
      </c>
      <c r="E42" s="42">
        <v>0</v>
      </c>
      <c r="F42" s="42">
        <v>2</v>
      </c>
      <c r="G42" s="42">
        <v>1</v>
      </c>
      <c r="H42" s="42">
        <v>1</v>
      </c>
      <c r="I42" s="42">
        <v>0</v>
      </c>
      <c r="J42" s="42"/>
      <c r="K42" s="42"/>
      <c r="L42" s="1"/>
    </row>
    <row r="43" spans="1:12" s="83" customFormat="1" ht="21" customHeight="1" x14ac:dyDescent="0.25">
      <c r="A43" s="142" t="s">
        <v>242</v>
      </c>
      <c r="B43" s="143"/>
      <c r="C43" s="43">
        <f t="shared" ref="C43:I43" si="2">C35+C9</f>
        <v>113</v>
      </c>
      <c r="D43" s="43">
        <f t="shared" si="2"/>
        <v>25</v>
      </c>
      <c r="E43" s="43">
        <f t="shared" si="2"/>
        <v>0</v>
      </c>
      <c r="F43" s="43">
        <f t="shared" si="2"/>
        <v>74</v>
      </c>
      <c r="G43" s="43">
        <f t="shared" si="2"/>
        <v>52</v>
      </c>
      <c r="H43" s="43">
        <f t="shared" si="2"/>
        <v>26</v>
      </c>
      <c r="I43" s="43">
        <f t="shared" si="2"/>
        <v>10</v>
      </c>
      <c r="J43" s="43"/>
      <c r="K43" s="43"/>
      <c r="L43" s="8"/>
    </row>
    <row r="44" spans="1:12" ht="21" customHeight="1" x14ac:dyDescent="0.25">
      <c r="A44" s="1"/>
      <c r="B44" s="1"/>
      <c r="C44" s="1"/>
      <c r="D44" s="1"/>
      <c r="E44" s="1"/>
      <c r="F44" s="1"/>
      <c r="G44" s="1"/>
      <c r="H44" s="1"/>
      <c r="I44" s="1"/>
      <c r="J44" s="1"/>
      <c r="K44" s="1"/>
      <c r="L44" s="1"/>
    </row>
  </sheetData>
  <mergeCells count="10">
    <mergeCell ref="A43:B43"/>
    <mergeCell ref="A7:A8"/>
    <mergeCell ref="A4:K4"/>
    <mergeCell ref="A5:K5"/>
    <mergeCell ref="G1:K1"/>
    <mergeCell ref="C7:C8"/>
    <mergeCell ref="D7:F7"/>
    <mergeCell ref="G7:K7"/>
    <mergeCell ref="A2:K2"/>
    <mergeCell ref="B7:B8"/>
  </mergeCells>
  <printOptions horizontalCentered="1"/>
  <pageMargins left="0.25" right="0.25" top="0.5" bottom="0.5" header="0" footer="0"/>
  <pageSetup paperSize="9" scale="86"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97"/>
  <sheetViews>
    <sheetView zoomScaleNormal="100" workbookViewId="0">
      <selection activeCell="P20" sqref="P20"/>
    </sheetView>
  </sheetViews>
  <sheetFormatPr defaultRowHeight="23.1" customHeight="1" x14ac:dyDescent="0.25"/>
  <cols>
    <col min="1" max="1" width="6.5703125" customWidth="1"/>
    <col min="2" max="2" width="25.7109375" customWidth="1"/>
    <col min="3" max="3" width="19.28515625" customWidth="1"/>
    <col min="4" max="4" width="10.5703125" customWidth="1"/>
    <col min="5" max="5" width="6.85546875" customWidth="1"/>
    <col min="6" max="6" width="12.28515625" bestFit="1" customWidth="1"/>
    <col min="7" max="7" width="9.28515625" customWidth="1"/>
    <col min="8" max="8" width="10.42578125" customWidth="1"/>
    <col min="9" max="9" width="8.28515625" customWidth="1"/>
    <col min="10" max="10" width="10.5703125" customWidth="1"/>
    <col min="11" max="12" width="10.28515625" customWidth="1"/>
    <col min="13" max="13" width="12.28515625" customWidth="1"/>
  </cols>
  <sheetData>
    <row r="1" spans="1:13" ht="17.649999999999999" customHeight="1" x14ac:dyDescent="0.25">
      <c r="H1" s="144" t="s">
        <v>18</v>
      </c>
      <c r="I1" s="144"/>
      <c r="J1" s="144"/>
      <c r="K1" s="144"/>
      <c r="L1" s="144"/>
      <c r="M1" s="144"/>
    </row>
    <row r="2" spans="1:13" ht="16.5" x14ac:dyDescent="0.25">
      <c r="A2" s="94" t="s">
        <v>17</v>
      </c>
      <c r="B2" s="94"/>
      <c r="C2" s="8"/>
      <c r="D2" s="8"/>
      <c r="E2" s="8"/>
      <c r="F2" s="8"/>
      <c r="G2" s="8"/>
      <c r="H2" s="8"/>
      <c r="I2" s="8"/>
      <c r="J2" s="8"/>
      <c r="K2" s="8"/>
      <c r="L2" s="8"/>
      <c r="M2" s="8"/>
    </row>
    <row r="3" spans="1:13" ht="23.25" customHeight="1" x14ac:dyDescent="0.25">
      <c r="A3" s="103" t="s">
        <v>12</v>
      </c>
      <c r="B3" s="103"/>
      <c r="C3" s="103"/>
      <c r="D3" s="103"/>
      <c r="E3" s="103"/>
      <c r="F3" s="103"/>
      <c r="G3" s="103"/>
      <c r="H3" s="103"/>
      <c r="I3" s="103"/>
      <c r="J3" s="103"/>
      <c r="K3" s="103"/>
      <c r="L3" s="103"/>
      <c r="M3" s="103"/>
    </row>
    <row r="4" spans="1:13" ht="19.5" customHeight="1" x14ac:dyDescent="0.25">
      <c r="A4" s="114" t="s">
        <v>16</v>
      </c>
      <c r="B4" s="114"/>
      <c r="C4" s="114"/>
      <c r="D4" s="114"/>
      <c r="E4" s="114"/>
      <c r="F4" s="114"/>
      <c r="G4" s="114"/>
      <c r="H4" s="114"/>
      <c r="I4" s="114"/>
      <c r="J4" s="114"/>
      <c r="K4" s="114"/>
      <c r="L4" s="114"/>
      <c r="M4" s="114"/>
    </row>
    <row r="5" spans="1:13" ht="9" customHeight="1" x14ac:dyDescent="0.25">
      <c r="A5" s="2"/>
      <c r="B5" s="105"/>
      <c r="C5" s="105"/>
      <c r="D5" s="105"/>
      <c r="E5" s="105"/>
      <c r="F5" s="105"/>
      <c r="G5" s="105"/>
      <c r="H5" s="105"/>
      <c r="I5" s="105"/>
      <c r="J5" s="105"/>
      <c r="K5" s="105"/>
      <c r="L5" s="105"/>
      <c r="M5" s="105"/>
    </row>
    <row r="6" spans="1:13" ht="23.1" customHeight="1" x14ac:dyDescent="0.25">
      <c r="A6" s="95" t="s">
        <v>10</v>
      </c>
      <c r="B6" s="95" t="s">
        <v>9</v>
      </c>
      <c r="C6" s="95" t="s">
        <v>2</v>
      </c>
      <c r="D6" s="107" t="s">
        <v>11</v>
      </c>
      <c r="E6" s="99"/>
      <c r="F6" s="107" t="s">
        <v>3</v>
      </c>
      <c r="G6" s="98"/>
      <c r="H6" s="98"/>
      <c r="I6" s="99"/>
      <c r="J6" s="95" t="s">
        <v>0</v>
      </c>
      <c r="K6" s="95" t="s">
        <v>1</v>
      </c>
      <c r="L6" s="95" t="s">
        <v>208</v>
      </c>
      <c r="M6" s="95" t="s">
        <v>209</v>
      </c>
    </row>
    <row r="7" spans="1:13" ht="13.9" customHeight="1" x14ac:dyDescent="0.25">
      <c r="A7" s="96"/>
      <c r="B7" s="96"/>
      <c r="C7" s="96"/>
      <c r="D7" s="108"/>
      <c r="E7" s="101"/>
      <c r="F7" s="108"/>
      <c r="G7" s="100"/>
      <c r="H7" s="100"/>
      <c r="I7" s="101"/>
      <c r="J7" s="96"/>
      <c r="K7" s="96"/>
      <c r="L7" s="96"/>
      <c r="M7" s="96"/>
    </row>
    <row r="8" spans="1:13" ht="35.25" customHeight="1" x14ac:dyDescent="0.25">
      <c r="A8" s="96"/>
      <c r="B8" s="96"/>
      <c r="C8" s="96"/>
      <c r="D8" s="95" t="s">
        <v>14</v>
      </c>
      <c r="E8" s="95" t="s">
        <v>5</v>
      </c>
      <c r="F8" s="95" t="s">
        <v>206</v>
      </c>
      <c r="G8" s="95" t="s">
        <v>207</v>
      </c>
      <c r="H8" s="95" t="s">
        <v>13</v>
      </c>
      <c r="I8" s="95" t="s">
        <v>5</v>
      </c>
      <c r="J8" s="96"/>
      <c r="K8" s="96"/>
      <c r="L8" s="96"/>
      <c r="M8" s="96"/>
    </row>
    <row r="9" spans="1:13" ht="24.75" customHeight="1" x14ac:dyDescent="0.25">
      <c r="A9" s="97"/>
      <c r="B9" s="97"/>
      <c r="C9" s="97"/>
      <c r="D9" s="97"/>
      <c r="E9" s="97"/>
      <c r="F9" s="97"/>
      <c r="G9" s="97"/>
      <c r="H9" s="97"/>
      <c r="I9" s="97"/>
      <c r="J9" s="97"/>
      <c r="K9" s="97"/>
      <c r="L9" s="97"/>
      <c r="M9" s="97"/>
    </row>
    <row r="10" spans="1:13" ht="23.1" customHeight="1" x14ac:dyDescent="0.25">
      <c r="A10" s="4"/>
      <c r="B10" s="4">
        <v>1</v>
      </c>
      <c r="C10" s="4">
        <v>2</v>
      </c>
      <c r="D10" s="4">
        <v>3</v>
      </c>
      <c r="E10" s="4">
        <v>4</v>
      </c>
      <c r="F10" s="4">
        <v>5</v>
      </c>
      <c r="G10" s="4">
        <v>6</v>
      </c>
      <c r="H10" s="4">
        <v>7</v>
      </c>
      <c r="I10" s="4">
        <v>8</v>
      </c>
      <c r="J10" s="4">
        <v>9</v>
      </c>
      <c r="K10" s="4">
        <v>10</v>
      </c>
      <c r="L10" s="4">
        <v>11</v>
      </c>
      <c r="M10" s="4">
        <v>12</v>
      </c>
    </row>
    <row r="11" spans="1:13" ht="33" x14ac:dyDescent="0.25">
      <c r="A11" s="3" t="s">
        <v>6</v>
      </c>
      <c r="B11" s="5" t="s">
        <v>19</v>
      </c>
      <c r="C11" s="20"/>
      <c r="D11" s="22">
        <f>SUM(D12:D43)</f>
        <v>222.11</v>
      </c>
      <c r="E11" s="20"/>
      <c r="F11" s="13">
        <f>SUM(F12:F43)</f>
        <v>338660</v>
      </c>
      <c r="G11" s="13">
        <f>SUM(G12:G43)</f>
        <v>19818</v>
      </c>
      <c r="H11" s="13">
        <f>F11+G11</f>
        <v>358478</v>
      </c>
      <c r="I11" s="21"/>
      <c r="J11" s="20"/>
      <c r="K11" s="20"/>
      <c r="L11" s="20"/>
      <c r="M11" s="20"/>
    </row>
    <row r="12" spans="1:13" ht="19.899999999999999" customHeight="1" x14ac:dyDescent="0.25">
      <c r="A12" s="4">
        <v>1</v>
      </c>
      <c r="B12" s="6" t="s">
        <v>20</v>
      </c>
      <c r="C12" s="7"/>
      <c r="D12" s="23">
        <v>8.98</v>
      </c>
      <c r="E12" s="9"/>
      <c r="F12" s="10">
        <v>11116</v>
      </c>
      <c r="G12" s="10">
        <v>152</v>
      </c>
      <c r="H12" s="10">
        <f t="shared" ref="H12:H75" si="0">F12+G12</f>
        <v>11268</v>
      </c>
      <c r="I12" s="9"/>
      <c r="J12" s="4"/>
      <c r="K12" s="4"/>
      <c r="L12" s="4"/>
      <c r="M12" s="4"/>
    </row>
    <row r="13" spans="1:13" ht="19.899999999999999" customHeight="1" x14ac:dyDescent="0.25">
      <c r="A13" s="4">
        <v>2</v>
      </c>
      <c r="B13" s="6" t="s">
        <v>21</v>
      </c>
      <c r="C13" s="7"/>
      <c r="D13" s="23">
        <v>3.03</v>
      </c>
      <c r="E13" s="9"/>
      <c r="F13" s="10">
        <v>12842</v>
      </c>
      <c r="G13" s="10">
        <v>158</v>
      </c>
      <c r="H13" s="10">
        <f t="shared" si="0"/>
        <v>13000</v>
      </c>
      <c r="I13" s="9"/>
      <c r="J13" s="4" t="s">
        <v>205</v>
      </c>
      <c r="K13" s="4"/>
      <c r="L13" s="4"/>
      <c r="M13" s="4"/>
    </row>
    <row r="14" spans="1:13" ht="19.899999999999999" customHeight="1" x14ac:dyDescent="0.25">
      <c r="A14" s="4">
        <v>3</v>
      </c>
      <c r="B14" s="6" t="s">
        <v>22</v>
      </c>
      <c r="C14" s="7"/>
      <c r="D14" s="23">
        <v>4.01</v>
      </c>
      <c r="E14" s="9"/>
      <c r="F14" s="10">
        <v>7631</v>
      </c>
      <c r="G14" s="10">
        <v>101</v>
      </c>
      <c r="H14" s="10">
        <f t="shared" si="0"/>
        <v>7732</v>
      </c>
      <c r="I14" s="9"/>
      <c r="J14" s="4" t="s">
        <v>205</v>
      </c>
      <c r="K14" s="4"/>
      <c r="L14" s="4"/>
      <c r="M14" s="4"/>
    </row>
    <row r="15" spans="1:13" ht="19.899999999999999" customHeight="1" x14ac:dyDescent="0.25">
      <c r="A15" s="4">
        <v>4</v>
      </c>
      <c r="B15" s="6" t="s">
        <v>23</v>
      </c>
      <c r="C15" s="7"/>
      <c r="D15" s="23">
        <v>1.49</v>
      </c>
      <c r="E15" s="9"/>
      <c r="F15" s="10">
        <v>9735</v>
      </c>
      <c r="G15" s="10">
        <v>2251</v>
      </c>
      <c r="H15" s="10">
        <f t="shared" si="0"/>
        <v>11986</v>
      </c>
      <c r="I15" s="9"/>
      <c r="J15" s="4"/>
      <c r="K15" s="4"/>
      <c r="L15" s="4"/>
      <c r="M15" s="4"/>
    </row>
    <row r="16" spans="1:13" ht="19.899999999999999" customHeight="1" x14ac:dyDescent="0.25">
      <c r="A16" s="4">
        <v>5</v>
      </c>
      <c r="B16" s="6" t="s">
        <v>24</v>
      </c>
      <c r="C16" s="7"/>
      <c r="D16" s="23">
        <v>4.18</v>
      </c>
      <c r="E16" s="9"/>
      <c r="F16" s="10">
        <v>14694</v>
      </c>
      <c r="G16" s="10">
        <v>412</v>
      </c>
      <c r="H16" s="10">
        <f t="shared" si="0"/>
        <v>15106</v>
      </c>
      <c r="I16" s="9"/>
      <c r="J16" s="4"/>
      <c r="K16" s="4"/>
      <c r="L16" s="4"/>
      <c r="M16" s="4"/>
    </row>
    <row r="17" spans="1:13" ht="19.899999999999999" customHeight="1" x14ac:dyDescent="0.25">
      <c r="A17" s="4">
        <v>6</v>
      </c>
      <c r="B17" s="6" t="s">
        <v>25</v>
      </c>
      <c r="C17" s="7"/>
      <c r="D17" s="23">
        <v>1.58</v>
      </c>
      <c r="E17" s="9"/>
      <c r="F17" s="10">
        <v>17503</v>
      </c>
      <c r="G17" s="10">
        <v>1331</v>
      </c>
      <c r="H17" s="10">
        <f t="shared" si="0"/>
        <v>18834</v>
      </c>
      <c r="I17" s="9"/>
      <c r="J17" s="4"/>
      <c r="K17" s="4"/>
      <c r="L17" s="4"/>
      <c r="M17" s="4"/>
    </row>
    <row r="18" spans="1:13" ht="19.899999999999999" customHeight="1" x14ac:dyDescent="0.25">
      <c r="A18" s="4">
        <v>7</v>
      </c>
      <c r="B18" s="6" t="s">
        <v>26</v>
      </c>
      <c r="C18" s="7"/>
      <c r="D18" s="23">
        <v>3.97</v>
      </c>
      <c r="E18" s="9"/>
      <c r="F18" s="10">
        <v>12796</v>
      </c>
      <c r="G18" s="10">
        <v>92</v>
      </c>
      <c r="H18" s="10">
        <f t="shared" si="0"/>
        <v>12888</v>
      </c>
      <c r="I18" s="9"/>
      <c r="J18" s="4"/>
      <c r="K18" s="4"/>
      <c r="L18" s="4"/>
      <c r="M18" s="4"/>
    </row>
    <row r="19" spans="1:13" ht="19.899999999999999" customHeight="1" x14ac:dyDescent="0.25">
      <c r="A19" s="4">
        <v>8</v>
      </c>
      <c r="B19" s="6" t="s">
        <v>27</v>
      </c>
      <c r="C19" s="7"/>
      <c r="D19" s="23">
        <v>2.66</v>
      </c>
      <c r="E19" s="9"/>
      <c r="F19" s="10">
        <v>24520</v>
      </c>
      <c r="G19" s="10">
        <v>1169</v>
      </c>
      <c r="H19" s="10">
        <f t="shared" si="0"/>
        <v>25689</v>
      </c>
      <c r="I19" s="9"/>
      <c r="J19" s="4"/>
      <c r="K19" s="4"/>
      <c r="L19" s="4"/>
      <c r="M19" s="4"/>
    </row>
    <row r="20" spans="1:13" ht="19.899999999999999" customHeight="1" x14ac:dyDescent="0.25">
      <c r="A20" s="4">
        <v>9</v>
      </c>
      <c r="B20" s="6" t="s">
        <v>28</v>
      </c>
      <c r="C20" s="7"/>
      <c r="D20" s="23">
        <v>4.2699999999999996</v>
      </c>
      <c r="E20" s="9"/>
      <c r="F20" s="10">
        <v>11636</v>
      </c>
      <c r="G20" s="10">
        <v>564</v>
      </c>
      <c r="H20" s="10">
        <f t="shared" si="0"/>
        <v>12200</v>
      </c>
      <c r="I20" s="9"/>
      <c r="J20" s="4"/>
      <c r="K20" s="4"/>
      <c r="L20" s="4"/>
      <c r="M20" s="4"/>
    </row>
    <row r="21" spans="1:13" ht="19.899999999999999" customHeight="1" x14ac:dyDescent="0.25">
      <c r="A21" s="4">
        <v>10</v>
      </c>
      <c r="B21" s="6" t="s">
        <v>29</v>
      </c>
      <c r="C21" s="7"/>
      <c r="D21" s="23">
        <v>2.78</v>
      </c>
      <c r="E21" s="9"/>
      <c r="F21" s="10">
        <v>10097</v>
      </c>
      <c r="G21" s="10">
        <v>256</v>
      </c>
      <c r="H21" s="10">
        <f t="shared" si="0"/>
        <v>10353</v>
      </c>
      <c r="I21" s="9"/>
      <c r="J21" s="4"/>
      <c r="K21" s="4"/>
      <c r="L21" s="4"/>
      <c r="M21" s="4"/>
    </row>
    <row r="22" spans="1:13" ht="19.899999999999999" customHeight="1" x14ac:dyDescent="0.25">
      <c r="A22" s="4">
        <v>11</v>
      </c>
      <c r="B22" s="6" t="s">
        <v>30</v>
      </c>
      <c r="C22" s="7"/>
      <c r="D22" s="23">
        <v>1.98</v>
      </c>
      <c r="E22" s="9"/>
      <c r="F22" s="10">
        <v>15808</v>
      </c>
      <c r="G22" s="10">
        <v>3324</v>
      </c>
      <c r="H22" s="10">
        <f t="shared" si="0"/>
        <v>19132</v>
      </c>
      <c r="I22" s="9"/>
      <c r="J22" s="4"/>
      <c r="K22" s="4"/>
      <c r="L22" s="4"/>
      <c r="M22" s="4"/>
    </row>
    <row r="23" spans="1:13" ht="19.899999999999999" customHeight="1" x14ac:dyDescent="0.25">
      <c r="A23" s="4">
        <v>12</v>
      </c>
      <c r="B23" s="6" t="s">
        <v>31</v>
      </c>
      <c r="C23" s="7"/>
      <c r="D23" s="23">
        <v>3.12</v>
      </c>
      <c r="E23" s="9"/>
      <c r="F23" s="10">
        <v>8161</v>
      </c>
      <c r="G23" s="10">
        <v>481</v>
      </c>
      <c r="H23" s="10">
        <f t="shared" si="0"/>
        <v>8642</v>
      </c>
      <c r="I23" s="9"/>
      <c r="J23" s="4"/>
      <c r="K23" s="4"/>
      <c r="L23" s="4"/>
      <c r="M23" s="4"/>
    </row>
    <row r="24" spans="1:13" ht="19.899999999999999" customHeight="1" x14ac:dyDescent="0.25">
      <c r="A24" s="4">
        <v>13</v>
      </c>
      <c r="B24" s="6" t="s">
        <v>32</v>
      </c>
      <c r="C24" s="7"/>
      <c r="D24" s="23">
        <v>4.4000000000000004</v>
      </c>
      <c r="E24" s="9"/>
      <c r="F24" s="10">
        <v>10485</v>
      </c>
      <c r="G24" s="10">
        <v>374</v>
      </c>
      <c r="H24" s="10">
        <f t="shared" si="0"/>
        <v>10859</v>
      </c>
      <c r="I24" s="9"/>
      <c r="J24" s="4"/>
      <c r="K24" s="4"/>
      <c r="L24" s="4"/>
      <c r="M24" s="4"/>
    </row>
    <row r="25" spans="1:13" ht="19.899999999999999" customHeight="1" x14ac:dyDescent="0.25">
      <c r="A25" s="4">
        <v>14</v>
      </c>
      <c r="B25" s="6" t="s">
        <v>33</v>
      </c>
      <c r="C25" s="7"/>
      <c r="D25" s="23">
        <v>2.2000000000000002</v>
      </c>
      <c r="E25" s="9"/>
      <c r="F25" s="10">
        <v>7433</v>
      </c>
      <c r="G25" s="10">
        <v>103</v>
      </c>
      <c r="H25" s="10">
        <f t="shared" si="0"/>
        <v>7536</v>
      </c>
      <c r="I25" s="9"/>
      <c r="J25" s="4"/>
      <c r="K25" s="4"/>
      <c r="L25" s="4"/>
      <c r="M25" s="4"/>
    </row>
    <row r="26" spans="1:13" ht="19.899999999999999" customHeight="1" x14ac:dyDescent="0.25">
      <c r="A26" s="4">
        <v>15</v>
      </c>
      <c r="B26" s="6" t="s">
        <v>34</v>
      </c>
      <c r="C26" s="7"/>
      <c r="D26" s="23">
        <v>2.35</v>
      </c>
      <c r="E26" s="9"/>
      <c r="F26" s="10">
        <v>5399</v>
      </c>
      <c r="G26" s="10">
        <v>118</v>
      </c>
      <c r="H26" s="10">
        <f t="shared" si="0"/>
        <v>5517</v>
      </c>
      <c r="I26" s="9"/>
      <c r="J26" s="4"/>
      <c r="K26" s="4"/>
      <c r="L26" s="4"/>
      <c r="M26" s="4"/>
    </row>
    <row r="27" spans="1:13" ht="19.899999999999999" customHeight="1" x14ac:dyDescent="0.25">
      <c r="A27" s="4">
        <v>16</v>
      </c>
      <c r="B27" s="6" t="s">
        <v>35</v>
      </c>
      <c r="C27" s="7"/>
      <c r="D27" s="23">
        <v>3.06</v>
      </c>
      <c r="E27" s="9"/>
      <c r="F27" s="10">
        <v>11016</v>
      </c>
      <c r="G27" s="10">
        <v>3823</v>
      </c>
      <c r="H27" s="10">
        <f t="shared" si="0"/>
        <v>14839</v>
      </c>
      <c r="I27" s="9"/>
      <c r="J27" s="4"/>
      <c r="K27" s="4"/>
      <c r="L27" s="4"/>
      <c r="M27" s="4"/>
    </row>
    <row r="28" spans="1:13" ht="19.899999999999999" customHeight="1" x14ac:dyDescent="0.25">
      <c r="A28" s="4">
        <v>17</v>
      </c>
      <c r="B28" s="6" t="s">
        <v>36</v>
      </c>
      <c r="C28" s="7"/>
      <c r="D28" s="23">
        <v>6.52</v>
      </c>
      <c r="E28" s="9"/>
      <c r="F28" s="10">
        <v>11779</v>
      </c>
      <c r="G28" s="10">
        <v>1276</v>
      </c>
      <c r="H28" s="10">
        <f t="shared" si="0"/>
        <v>13055</v>
      </c>
      <c r="I28" s="9"/>
      <c r="J28" s="4"/>
      <c r="K28" s="4"/>
      <c r="L28" s="4"/>
      <c r="M28" s="4"/>
    </row>
    <row r="29" spans="1:13" ht="19.899999999999999" customHeight="1" x14ac:dyDescent="0.25">
      <c r="A29" s="4">
        <v>18</v>
      </c>
      <c r="B29" s="6" t="s">
        <v>37</v>
      </c>
      <c r="C29" s="7"/>
      <c r="D29" s="23">
        <v>9.25</v>
      </c>
      <c r="E29" s="9"/>
      <c r="F29" s="10">
        <v>9694</v>
      </c>
      <c r="G29" s="10">
        <v>705</v>
      </c>
      <c r="H29" s="10">
        <f t="shared" si="0"/>
        <v>10399</v>
      </c>
      <c r="I29" s="9"/>
      <c r="J29" s="4"/>
      <c r="K29" s="4"/>
      <c r="L29" s="4"/>
      <c r="M29" s="4"/>
    </row>
    <row r="30" spans="1:13" ht="19.899999999999999" customHeight="1" x14ac:dyDescent="0.25">
      <c r="A30" s="4">
        <v>19</v>
      </c>
      <c r="B30" s="6" t="s">
        <v>38</v>
      </c>
      <c r="C30" s="7"/>
      <c r="D30" s="23">
        <v>3.2</v>
      </c>
      <c r="E30" s="9"/>
      <c r="F30" s="10">
        <v>15858</v>
      </c>
      <c r="G30" s="10">
        <v>228</v>
      </c>
      <c r="H30" s="10">
        <f t="shared" si="0"/>
        <v>16086</v>
      </c>
      <c r="I30" s="9"/>
      <c r="J30" s="4"/>
      <c r="K30" s="4"/>
      <c r="L30" s="4"/>
      <c r="M30" s="4"/>
    </row>
    <row r="31" spans="1:13" ht="19.899999999999999" customHeight="1" x14ac:dyDescent="0.25">
      <c r="A31" s="4">
        <v>20</v>
      </c>
      <c r="B31" s="6" t="s">
        <v>39</v>
      </c>
      <c r="C31" s="7"/>
      <c r="D31" s="23">
        <v>1</v>
      </c>
      <c r="E31" s="9"/>
      <c r="F31" s="10">
        <v>7636</v>
      </c>
      <c r="G31" s="10">
        <v>182</v>
      </c>
      <c r="H31" s="10">
        <f t="shared" si="0"/>
        <v>7818</v>
      </c>
      <c r="I31" s="9"/>
      <c r="J31" s="4"/>
      <c r="K31" s="4"/>
      <c r="L31" s="4"/>
      <c r="M31" s="4"/>
    </row>
    <row r="32" spans="1:13" ht="19.899999999999999" customHeight="1" x14ac:dyDescent="0.25">
      <c r="A32" s="4">
        <v>21</v>
      </c>
      <c r="B32" s="6" t="s">
        <v>40</v>
      </c>
      <c r="C32" s="7"/>
      <c r="D32" s="23">
        <v>2.9</v>
      </c>
      <c r="E32" s="9"/>
      <c r="F32" s="10">
        <v>12587</v>
      </c>
      <c r="G32" s="10">
        <v>346</v>
      </c>
      <c r="H32" s="10">
        <f t="shared" si="0"/>
        <v>12933</v>
      </c>
      <c r="I32" s="9"/>
      <c r="J32" s="4"/>
      <c r="K32" s="4"/>
      <c r="L32" s="4"/>
      <c r="M32" s="4"/>
    </row>
    <row r="33" spans="1:16" ht="19.899999999999999" customHeight="1" x14ac:dyDescent="0.25">
      <c r="A33" s="4">
        <v>22</v>
      </c>
      <c r="B33" s="6" t="s">
        <v>41</v>
      </c>
      <c r="C33" s="7"/>
      <c r="D33" s="23">
        <v>8.59</v>
      </c>
      <c r="E33" s="9"/>
      <c r="F33" s="10">
        <v>7813</v>
      </c>
      <c r="G33" s="10">
        <v>48</v>
      </c>
      <c r="H33" s="10">
        <f t="shared" si="0"/>
        <v>7861</v>
      </c>
      <c r="I33" s="9"/>
      <c r="J33" s="4" t="s">
        <v>205</v>
      </c>
      <c r="K33" s="4"/>
      <c r="L33" s="4"/>
      <c r="M33" s="4"/>
    </row>
    <row r="34" spans="1:16" ht="19.899999999999999" customHeight="1" x14ac:dyDescent="0.25">
      <c r="A34" s="4">
        <v>23</v>
      </c>
      <c r="B34" s="6" t="s">
        <v>42</v>
      </c>
      <c r="C34" s="7"/>
      <c r="D34" s="23">
        <v>8.49</v>
      </c>
      <c r="E34" s="9"/>
      <c r="F34" s="10">
        <v>5288</v>
      </c>
      <c r="G34" s="10">
        <v>12</v>
      </c>
      <c r="H34" s="10">
        <f t="shared" si="0"/>
        <v>5300</v>
      </c>
      <c r="I34" s="9"/>
      <c r="J34" s="4" t="s">
        <v>205</v>
      </c>
      <c r="K34" s="4"/>
      <c r="L34" s="4"/>
      <c r="M34" s="4"/>
    </row>
    <row r="35" spans="1:16" ht="19.899999999999999" customHeight="1" x14ac:dyDescent="0.25">
      <c r="A35" s="4">
        <v>24</v>
      </c>
      <c r="B35" s="6" t="s">
        <v>43</v>
      </c>
      <c r="C35" s="7"/>
      <c r="D35" s="23">
        <v>8.16</v>
      </c>
      <c r="E35" s="9"/>
      <c r="F35" s="10">
        <v>7187</v>
      </c>
      <c r="G35" s="10">
        <v>22</v>
      </c>
      <c r="H35" s="10">
        <f t="shared" si="0"/>
        <v>7209</v>
      </c>
      <c r="I35" s="9"/>
      <c r="J35" s="4" t="s">
        <v>205</v>
      </c>
      <c r="K35" s="4"/>
      <c r="L35" s="4"/>
      <c r="M35" s="4"/>
    </row>
    <row r="36" spans="1:16" ht="19.899999999999999" customHeight="1" x14ac:dyDescent="0.25">
      <c r="A36" s="4">
        <v>25</v>
      </c>
      <c r="B36" s="6" t="s">
        <v>44</v>
      </c>
      <c r="C36" s="7"/>
      <c r="D36" s="23">
        <v>15.49</v>
      </c>
      <c r="E36" s="9"/>
      <c r="F36" s="10">
        <v>10860</v>
      </c>
      <c r="G36" s="10">
        <v>71</v>
      </c>
      <c r="H36" s="10">
        <f t="shared" si="0"/>
        <v>10931</v>
      </c>
      <c r="I36" s="9"/>
      <c r="J36" s="4" t="s">
        <v>205</v>
      </c>
      <c r="K36" s="4"/>
      <c r="L36" s="4"/>
      <c r="M36" s="4"/>
    </row>
    <row r="37" spans="1:16" ht="19.899999999999999" customHeight="1" x14ac:dyDescent="0.25">
      <c r="A37" s="4">
        <v>26</v>
      </c>
      <c r="B37" s="6" t="s">
        <v>45</v>
      </c>
      <c r="C37" s="7"/>
      <c r="D37" s="23">
        <v>6.34</v>
      </c>
      <c r="E37" s="9"/>
      <c r="F37" s="10">
        <v>4125</v>
      </c>
      <c r="G37" s="10">
        <v>23</v>
      </c>
      <c r="H37" s="10">
        <f t="shared" si="0"/>
        <v>4148</v>
      </c>
      <c r="I37" s="9"/>
      <c r="J37" s="4" t="s">
        <v>205</v>
      </c>
      <c r="K37" s="4"/>
      <c r="L37" s="4"/>
      <c r="M37" s="4"/>
    </row>
    <row r="38" spans="1:16" ht="19.899999999999999" customHeight="1" x14ac:dyDescent="0.25">
      <c r="A38" s="4">
        <v>27</v>
      </c>
      <c r="B38" s="6" t="s">
        <v>46</v>
      </c>
      <c r="C38" s="7"/>
      <c r="D38" s="23">
        <v>20.68</v>
      </c>
      <c r="E38" s="9"/>
      <c r="F38" s="10">
        <v>6744</v>
      </c>
      <c r="G38" s="10">
        <v>15</v>
      </c>
      <c r="H38" s="10">
        <f t="shared" si="0"/>
        <v>6759</v>
      </c>
      <c r="I38" s="9"/>
      <c r="J38" s="4" t="s">
        <v>205</v>
      </c>
      <c r="K38" s="4"/>
      <c r="L38" s="4"/>
      <c r="M38" s="4"/>
    </row>
    <row r="39" spans="1:16" ht="19.899999999999999" customHeight="1" x14ac:dyDescent="0.25">
      <c r="A39" s="4">
        <v>28</v>
      </c>
      <c r="B39" s="6" t="s">
        <v>47</v>
      </c>
      <c r="C39" s="7"/>
      <c r="D39" s="23">
        <v>18.5</v>
      </c>
      <c r="E39" s="9"/>
      <c r="F39" s="10">
        <v>6180</v>
      </c>
      <c r="G39" s="10">
        <v>39</v>
      </c>
      <c r="H39" s="10">
        <f t="shared" si="0"/>
        <v>6219</v>
      </c>
      <c r="I39" s="9"/>
      <c r="J39" s="4" t="s">
        <v>205</v>
      </c>
      <c r="K39" s="4"/>
      <c r="L39" s="4"/>
      <c r="M39" s="4"/>
    </row>
    <row r="40" spans="1:16" ht="19.899999999999999" customHeight="1" x14ac:dyDescent="0.25">
      <c r="A40" s="4">
        <v>29</v>
      </c>
      <c r="B40" s="6" t="s">
        <v>48</v>
      </c>
      <c r="C40" s="7"/>
      <c r="D40" s="23">
        <v>11.57</v>
      </c>
      <c r="E40" s="9"/>
      <c r="F40" s="10">
        <v>10963</v>
      </c>
      <c r="G40" s="10">
        <v>1767</v>
      </c>
      <c r="H40" s="10">
        <f t="shared" si="0"/>
        <v>12730</v>
      </c>
      <c r="I40" s="9"/>
      <c r="J40" s="4"/>
      <c r="K40" s="4"/>
      <c r="L40" s="4"/>
      <c r="M40" s="4"/>
    </row>
    <row r="41" spans="1:16" ht="19.899999999999999" customHeight="1" x14ac:dyDescent="0.25">
      <c r="A41" s="4">
        <v>30</v>
      </c>
      <c r="B41" s="6" t="s">
        <v>49</v>
      </c>
      <c r="C41" s="7"/>
      <c r="D41" s="23">
        <v>16.62</v>
      </c>
      <c r="E41" s="9"/>
      <c r="F41" s="10">
        <v>15581</v>
      </c>
      <c r="G41" s="10">
        <v>180</v>
      </c>
      <c r="H41" s="10">
        <f t="shared" si="0"/>
        <v>15761</v>
      </c>
      <c r="I41" s="9"/>
      <c r="J41" s="4" t="s">
        <v>205</v>
      </c>
      <c r="K41" s="4"/>
      <c r="L41" s="4"/>
      <c r="M41" s="4"/>
    </row>
    <row r="42" spans="1:16" ht="19.899999999999999" customHeight="1" x14ac:dyDescent="0.25">
      <c r="A42" s="4">
        <v>31</v>
      </c>
      <c r="B42" s="6" t="s">
        <v>50</v>
      </c>
      <c r="C42" s="7"/>
      <c r="D42" s="23">
        <v>14.59</v>
      </c>
      <c r="E42" s="9"/>
      <c r="F42" s="10">
        <v>6434</v>
      </c>
      <c r="G42" s="10">
        <v>41</v>
      </c>
      <c r="H42" s="10">
        <f t="shared" si="0"/>
        <v>6475</v>
      </c>
      <c r="I42" s="9"/>
      <c r="J42" s="4" t="s">
        <v>205</v>
      </c>
      <c r="K42" s="4"/>
      <c r="L42" s="4"/>
      <c r="M42" s="4"/>
    </row>
    <row r="43" spans="1:16" ht="19.899999999999999" customHeight="1" x14ac:dyDescent="0.25">
      <c r="A43" s="4">
        <v>32</v>
      </c>
      <c r="B43" s="6" t="s">
        <v>51</v>
      </c>
      <c r="C43" s="7"/>
      <c r="D43" s="23">
        <v>16.149999999999999</v>
      </c>
      <c r="E43" s="9"/>
      <c r="F43" s="10">
        <v>9059</v>
      </c>
      <c r="G43" s="10">
        <v>154</v>
      </c>
      <c r="H43" s="10">
        <f t="shared" si="0"/>
        <v>9213</v>
      </c>
      <c r="I43" s="9"/>
      <c r="J43" s="4" t="s">
        <v>205</v>
      </c>
      <c r="K43" s="4"/>
      <c r="L43" s="4"/>
      <c r="M43" s="4"/>
    </row>
    <row r="44" spans="1:16" ht="19.899999999999999" customHeight="1" x14ac:dyDescent="0.25">
      <c r="A44" s="3" t="s">
        <v>7</v>
      </c>
      <c r="B44" s="12" t="s">
        <v>52</v>
      </c>
      <c r="C44" s="15"/>
      <c r="D44" s="22">
        <f>SUM(D45:D54)</f>
        <v>97.31</v>
      </c>
      <c r="E44" s="14"/>
      <c r="F44" s="13">
        <f>SUM(F45:F54)</f>
        <v>76008</v>
      </c>
      <c r="G44" s="13">
        <f>SUM(G45:G54)</f>
        <v>1601</v>
      </c>
      <c r="H44" s="13">
        <f t="shared" si="0"/>
        <v>77609</v>
      </c>
      <c r="I44" s="14"/>
      <c r="J44" s="3"/>
      <c r="K44" s="3"/>
      <c r="L44" s="3"/>
      <c r="M44" s="3"/>
      <c r="O44" s="18"/>
      <c r="P44" s="18"/>
    </row>
    <row r="45" spans="1:16" ht="19.899999999999999" customHeight="1" x14ac:dyDescent="0.25">
      <c r="A45" s="4">
        <v>1</v>
      </c>
      <c r="B45" s="11" t="s">
        <v>53</v>
      </c>
      <c r="C45" s="7"/>
      <c r="D45" s="23">
        <v>8.59</v>
      </c>
      <c r="E45" s="9"/>
      <c r="F45" s="10">
        <v>6363</v>
      </c>
      <c r="G45" s="10">
        <v>439</v>
      </c>
      <c r="H45" s="10">
        <f t="shared" si="0"/>
        <v>6802</v>
      </c>
      <c r="I45" s="9"/>
      <c r="J45" s="4"/>
      <c r="K45" s="4"/>
      <c r="L45" s="4"/>
      <c r="M45" s="4"/>
    </row>
    <row r="46" spans="1:16" ht="19.899999999999999" customHeight="1" x14ac:dyDescent="0.25">
      <c r="A46" s="4">
        <v>2</v>
      </c>
      <c r="B46" s="11" t="s">
        <v>54</v>
      </c>
      <c r="C46" s="7"/>
      <c r="D46" s="23">
        <v>5.09</v>
      </c>
      <c r="E46" s="9"/>
      <c r="F46" s="10">
        <v>5680</v>
      </c>
      <c r="G46" s="10">
        <v>105</v>
      </c>
      <c r="H46" s="10">
        <f t="shared" si="0"/>
        <v>5785</v>
      </c>
      <c r="I46" s="9"/>
      <c r="J46" s="4"/>
      <c r="K46" s="4"/>
      <c r="L46" s="4"/>
      <c r="M46" s="4"/>
    </row>
    <row r="47" spans="1:16" ht="19.899999999999999" customHeight="1" x14ac:dyDescent="0.25">
      <c r="A47" s="4">
        <v>3</v>
      </c>
      <c r="B47" s="11" t="s">
        <v>55</v>
      </c>
      <c r="C47" s="7"/>
      <c r="D47" s="23">
        <v>10.9</v>
      </c>
      <c r="E47" s="9"/>
      <c r="F47" s="10">
        <v>6189</v>
      </c>
      <c r="G47" s="10">
        <v>87</v>
      </c>
      <c r="H47" s="10">
        <f t="shared" si="0"/>
        <v>6276</v>
      </c>
      <c r="I47" s="9"/>
      <c r="J47" s="4"/>
      <c r="K47" s="4"/>
      <c r="L47" s="4"/>
      <c r="M47" s="4"/>
    </row>
    <row r="48" spans="1:16" ht="19.899999999999999" customHeight="1" x14ac:dyDescent="0.25">
      <c r="A48" s="4">
        <v>4</v>
      </c>
      <c r="B48" s="11" t="s">
        <v>56</v>
      </c>
      <c r="C48" s="7"/>
      <c r="D48" s="23">
        <v>16.03</v>
      </c>
      <c r="E48" s="9"/>
      <c r="F48" s="10">
        <v>13939</v>
      </c>
      <c r="G48" s="10">
        <v>52</v>
      </c>
      <c r="H48" s="10">
        <f t="shared" si="0"/>
        <v>13991</v>
      </c>
      <c r="I48" s="9"/>
      <c r="J48" s="4"/>
      <c r="K48" s="4"/>
      <c r="L48" s="4"/>
      <c r="M48" s="4"/>
    </row>
    <row r="49" spans="1:13" ht="19.899999999999999" customHeight="1" x14ac:dyDescent="0.25">
      <c r="A49" s="4">
        <v>5</v>
      </c>
      <c r="B49" s="11" t="s">
        <v>57</v>
      </c>
      <c r="C49" s="7"/>
      <c r="D49" s="23">
        <v>1.62</v>
      </c>
      <c r="E49" s="9"/>
      <c r="F49" s="10">
        <v>8265</v>
      </c>
      <c r="G49" s="10">
        <v>235</v>
      </c>
      <c r="H49" s="10">
        <f t="shared" si="0"/>
        <v>8500</v>
      </c>
      <c r="I49" s="9"/>
      <c r="J49" s="4"/>
      <c r="K49" s="4"/>
      <c r="L49" s="4"/>
      <c r="M49" s="4"/>
    </row>
    <row r="50" spans="1:13" ht="19.899999999999999" customHeight="1" x14ac:dyDescent="0.25">
      <c r="A50" s="4">
        <v>6</v>
      </c>
      <c r="B50" s="11" t="s">
        <v>58</v>
      </c>
      <c r="C50" s="7"/>
      <c r="D50" s="23">
        <v>4.6399999999999997</v>
      </c>
      <c r="E50" s="9"/>
      <c r="F50" s="10">
        <v>6457</v>
      </c>
      <c r="G50" s="10">
        <v>195</v>
      </c>
      <c r="H50" s="10">
        <f t="shared" si="0"/>
        <v>6652</v>
      </c>
      <c r="I50" s="9"/>
      <c r="J50" s="4"/>
      <c r="K50" s="4"/>
      <c r="L50" s="4"/>
      <c r="M50" s="4"/>
    </row>
    <row r="51" spans="1:13" ht="19.899999999999999" customHeight="1" x14ac:dyDescent="0.25">
      <c r="A51" s="4">
        <v>7</v>
      </c>
      <c r="B51" s="11" t="s">
        <v>59</v>
      </c>
      <c r="C51" s="7"/>
      <c r="D51" s="23">
        <v>4.25</v>
      </c>
      <c r="E51" s="9"/>
      <c r="F51" s="10">
        <v>8294</v>
      </c>
      <c r="G51" s="10">
        <v>308</v>
      </c>
      <c r="H51" s="10">
        <f t="shared" si="0"/>
        <v>8602</v>
      </c>
      <c r="I51" s="9"/>
      <c r="J51" s="4"/>
      <c r="K51" s="4"/>
      <c r="L51" s="4"/>
      <c r="M51" s="4"/>
    </row>
    <row r="52" spans="1:13" ht="19.899999999999999" customHeight="1" x14ac:dyDescent="0.25">
      <c r="A52" s="4">
        <v>8</v>
      </c>
      <c r="B52" s="11" t="s">
        <v>60</v>
      </c>
      <c r="C52" s="7"/>
      <c r="D52" s="23">
        <v>8.61</v>
      </c>
      <c r="E52" s="9"/>
      <c r="F52" s="10">
        <v>5277</v>
      </c>
      <c r="G52" s="10">
        <v>12</v>
      </c>
      <c r="H52" s="10">
        <f t="shared" si="0"/>
        <v>5289</v>
      </c>
      <c r="I52" s="9"/>
      <c r="J52" s="4"/>
      <c r="K52" s="4"/>
      <c r="L52" s="4"/>
      <c r="M52" s="4"/>
    </row>
    <row r="53" spans="1:13" ht="19.899999999999999" customHeight="1" x14ac:dyDescent="0.25">
      <c r="A53" s="4">
        <v>9</v>
      </c>
      <c r="B53" s="11" t="s">
        <v>61</v>
      </c>
      <c r="C53" s="7"/>
      <c r="D53" s="23">
        <v>27.18</v>
      </c>
      <c r="E53" s="9"/>
      <c r="F53" s="10">
        <v>9801</v>
      </c>
      <c r="G53" s="10">
        <v>36</v>
      </c>
      <c r="H53" s="10">
        <f t="shared" si="0"/>
        <v>9837</v>
      </c>
      <c r="I53" s="9"/>
      <c r="J53" s="4" t="s">
        <v>205</v>
      </c>
      <c r="K53" s="4"/>
      <c r="L53" s="4"/>
      <c r="M53" s="4"/>
    </row>
    <row r="54" spans="1:13" ht="19.899999999999999" customHeight="1" x14ac:dyDescent="0.25">
      <c r="A54" s="4">
        <v>10</v>
      </c>
      <c r="B54" s="11" t="s">
        <v>62</v>
      </c>
      <c r="C54" s="7"/>
      <c r="D54" s="23">
        <v>10.4</v>
      </c>
      <c r="E54" s="9"/>
      <c r="F54" s="10">
        <v>5743</v>
      </c>
      <c r="G54" s="10">
        <v>132</v>
      </c>
      <c r="H54" s="10">
        <f t="shared" si="0"/>
        <v>5875</v>
      </c>
      <c r="I54" s="9"/>
      <c r="J54" s="4"/>
      <c r="K54" s="4"/>
      <c r="L54" s="4"/>
      <c r="M54" s="4"/>
    </row>
    <row r="55" spans="1:13" ht="19.899999999999999" customHeight="1" x14ac:dyDescent="0.25">
      <c r="A55" s="3" t="s">
        <v>8</v>
      </c>
      <c r="B55" s="12" t="s">
        <v>63</v>
      </c>
      <c r="C55" s="15"/>
      <c r="D55" s="22">
        <f>SUM(D56:D73)</f>
        <v>258.44</v>
      </c>
      <c r="E55" s="14"/>
      <c r="F55" s="13">
        <f>SUM(F56:F73)</f>
        <v>187757</v>
      </c>
      <c r="G55" s="13">
        <f>SUM(G56:G73)</f>
        <v>21087</v>
      </c>
      <c r="H55" s="13">
        <f t="shared" si="0"/>
        <v>208844</v>
      </c>
      <c r="I55" s="14"/>
      <c r="J55" s="3"/>
      <c r="K55" s="3"/>
      <c r="L55" s="3"/>
      <c r="M55" s="3"/>
    </row>
    <row r="56" spans="1:13" ht="19.899999999999999" customHeight="1" x14ac:dyDescent="0.25">
      <c r="A56" s="4">
        <v>1</v>
      </c>
      <c r="B56" s="11" t="s">
        <v>64</v>
      </c>
      <c r="C56" s="7"/>
      <c r="D56" s="23">
        <v>4.34</v>
      </c>
      <c r="E56" s="9"/>
      <c r="F56" s="10">
        <v>11910</v>
      </c>
      <c r="G56" s="10">
        <v>598</v>
      </c>
      <c r="H56" s="10">
        <f t="shared" si="0"/>
        <v>12508</v>
      </c>
      <c r="I56" s="9"/>
      <c r="J56" s="4"/>
      <c r="K56" s="4"/>
      <c r="L56" s="4"/>
      <c r="M56" s="4"/>
    </row>
    <row r="57" spans="1:13" ht="19.899999999999999" customHeight="1" x14ac:dyDescent="0.25">
      <c r="A57" s="4">
        <v>2</v>
      </c>
      <c r="B57" s="11" t="s">
        <v>65</v>
      </c>
      <c r="C57" s="7"/>
      <c r="D57" s="23">
        <v>3.87</v>
      </c>
      <c r="E57" s="9"/>
      <c r="F57" s="10">
        <v>3816</v>
      </c>
      <c r="G57" s="10">
        <v>57</v>
      </c>
      <c r="H57" s="10">
        <f t="shared" si="0"/>
        <v>3873</v>
      </c>
      <c r="I57" s="9"/>
      <c r="J57" s="4" t="s">
        <v>205</v>
      </c>
      <c r="K57" s="4"/>
      <c r="L57" s="4"/>
      <c r="M57" s="4"/>
    </row>
    <row r="58" spans="1:13" ht="19.899999999999999" customHeight="1" x14ac:dyDescent="0.25">
      <c r="A58" s="4">
        <v>3</v>
      </c>
      <c r="B58" s="11" t="s">
        <v>66</v>
      </c>
      <c r="C58" s="7"/>
      <c r="D58" s="23">
        <v>3.51</v>
      </c>
      <c r="E58" s="9"/>
      <c r="F58" s="10">
        <v>5434</v>
      </c>
      <c r="G58" s="10">
        <v>1325</v>
      </c>
      <c r="H58" s="10">
        <f t="shared" si="0"/>
        <v>6759</v>
      </c>
      <c r="I58" s="9"/>
      <c r="J58" s="4"/>
      <c r="K58" s="4"/>
      <c r="L58" s="4"/>
      <c r="M58" s="4"/>
    </row>
    <row r="59" spans="1:13" ht="19.899999999999999" customHeight="1" x14ac:dyDescent="0.25">
      <c r="A59" s="4">
        <v>4</v>
      </c>
      <c r="B59" s="11" t="s">
        <v>67</v>
      </c>
      <c r="C59" s="7"/>
      <c r="D59" s="23">
        <v>7.73</v>
      </c>
      <c r="E59" s="9"/>
      <c r="F59" s="17">
        <v>7496</v>
      </c>
      <c r="G59" s="17">
        <v>14817</v>
      </c>
      <c r="H59" s="10">
        <f t="shared" si="0"/>
        <v>22313</v>
      </c>
      <c r="I59" s="9"/>
      <c r="J59" s="4"/>
      <c r="K59" s="4"/>
      <c r="L59" s="4"/>
      <c r="M59" s="4"/>
    </row>
    <row r="60" spans="1:13" ht="19.899999999999999" customHeight="1" x14ac:dyDescent="0.25">
      <c r="A60" s="4">
        <v>5</v>
      </c>
      <c r="B60" s="11" t="s">
        <v>68</v>
      </c>
      <c r="C60" s="7"/>
      <c r="D60" s="23">
        <v>14.37</v>
      </c>
      <c r="E60" s="9"/>
      <c r="F60" s="10">
        <v>11983</v>
      </c>
      <c r="G60" s="10">
        <v>134</v>
      </c>
      <c r="H60" s="10">
        <f t="shared" si="0"/>
        <v>12117</v>
      </c>
      <c r="I60" s="9"/>
      <c r="J60" s="4"/>
      <c r="K60" s="4"/>
      <c r="L60" s="4"/>
      <c r="M60" s="4"/>
    </row>
    <row r="61" spans="1:13" ht="19.899999999999999" customHeight="1" x14ac:dyDescent="0.25">
      <c r="A61" s="4">
        <v>6</v>
      </c>
      <c r="B61" s="11" t="s">
        <v>69</v>
      </c>
      <c r="C61" s="7"/>
      <c r="D61" s="23">
        <v>6.47</v>
      </c>
      <c r="E61" s="9"/>
      <c r="F61" s="10">
        <v>9820</v>
      </c>
      <c r="G61" s="10">
        <v>67</v>
      </c>
      <c r="H61" s="10">
        <f t="shared" si="0"/>
        <v>9887</v>
      </c>
      <c r="I61" s="9"/>
      <c r="J61" s="4"/>
      <c r="K61" s="4"/>
      <c r="L61" s="4"/>
      <c r="M61" s="4"/>
    </row>
    <row r="62" spans="1:13" ht="19.899999999999999" customHeight="1" x14ac:dyDescent="0.25">
      <c r="A62" s="4">
        <v>7</v>
      </c>
      <c r="B62" s="11" t="s">
        <v>70</v>
      </c>
      <c r="C62" s="7"/>
      <c r="D62" s="23">
        <v>18.48</v>
      </c>
      <c r="E62" s="9"/>
      <c r="F62" s="10">
        <v>15265</v>
      </c>
      <c r="G62" s="10">
        <v>2513</v>
      </c>
      <c r="H62" s="10">
        <f t="shared" si="0"/>
        <v>17778</v>
      </c>
      <c r="I62" s="9"/>
      <c r="J62" s="4"/>
      <c r="K62" s="4"/>
      <c r="L62" s="4"/>
      <c r="M62" s="4"/>
    </row>
    <row r="63" spans="1:13" ht="19.899999999999999" customHeight="1" x14ac:dyDescent="0.25">
      <c r="A63" s="4">
        <v>8</v>
      </c>
      <c r="B63" s="11" t="s">
        <v>71</v>
      </c>
      <c r="C63" s="7"/>
      <c r="D63" s="23">
        <v>18.559999999999999</v>
      </c>
      <c r="E63" s="9"/>
      <c r="F63" s="10">
        <v>9110</v>
      </c>
      <c r="G63" s="10">
        <v>61</v>
      </c>
      <c r="H63" s="10">
        <f t="shared" si="0"/>
        <v>9171</v>
      </c>
      <c r="I63" s="9"/>
      <c r="J63" s="4" t="s">
        <v>205</v>
      </c>
      <c r="K63" s="4"/>
      <c r="L63" s="4"/>
      <c r="M63" s="4"/>
    </row>
    <row r="64" spans="1:13" ht="19.899999999999999" customHeight="1" x14ac:dyDescent="0.25">
      <c r="A64" s="4">
        <v>9</v>
      </c>
      <c r="B64" s="11" t="s">
        <v>72</v>
      </c>
      <c r="C64" s="7"/>
      <c r="D64" s="23">
        <v>8.31</v>
      </c>
      <c r="E64" s="9"/>
      <c r="F64" s="10">
        <v>9506</v>
      </c>
      <c r="G64" s="10">
        <v>197</v>
      </c>
      <c r="H64" s="10">
        <f t="shared" si="0"/>
        <v>9703</v>
      </c>
      <c r="I64" s="9"/>
      <c r="J64" s="4"/>
      <c r="K64" s="4"/>
      <c r="L64" s="4"/>
      <c r="M64" s="4"/>
    </row>
    <row r="65" spans="1:13" ht="19.899999999999999" customHeight="1" x14ac:dyDescent="0.25">
      <c r="A65" s="4">
        <v>10</v>
      </c>
      <c r="B65" s="11" t="s">
        <v>73</v>
      </c>
      <c r="C65" s="7"/>
      <c r="D65" s="23">
        <v>34.090000000000003</v>
      </c>
      <c r="E65" s="9"/>
      <c r="F65" s="10">
        <v>3648</v>
      </c>
      <c r="G65" s="10">
        <v>17</v>
      </c>
      <c r="H65" s="10">
        <f t="shared" si="0"/>
        <v>3665</v>
      </c>
      <c r="I65" s="9"/>
      <c r="J65" s="4" t="s">
        <v>205</v>
      </c>
      <c r="K65" s="4"/>
      <c r="L65" s="4"/>
      <c r="M65" s="4"/>
    </row>
    <row r="66" spans="1:13" ht="19.899999999999999" customHeight="1" x14ac:dyDescent="0.25">
      <c r="A66" s="4">
        <v>11</v>
      </c>
      <c r="B66" s="11" t="s">
        <v>74</v>
      </c>
      <c r="C66" s="7"/>
      <c r="D66" s="23">
        <v>51.73</v>
      </c>
      <c r="E66" s="9"/>
      <c r="F66" s="10">
        <v>15916</v>
      </c>
      <c r="G66" s="10">
        <v>91</v>
      </c>
      <c r="H66" s="10">
        <f t="shared" si="0"/>
        <v>16007</v>
      </c>
      <c r="I66" s="9"/>
      <c r="J66" s="4" t="s">
        <v>205</v>
      </c>
      <c r="K66" s="4"/>
      <c r="L66" s="4"/>
      <c r="M66" s="4"/>
    </row>
    <row r="67" spans="1:13" ht="19.899999999999999" customHeight="1" x14ac:dyDescent="0.25">
      <c r="A67" s="4">
        <v>12</v>
      </c>
      <c r="B67" s="11" t="s">
        <v>75</v>
      </c>
      <c r="C67" s="7"/>
      <c r="D67" s="23">
        <v>9.33</v>
      </c>
      <c r="E67" s="9"/>
      <c r="F67" s="10">
        <v>10322</v>
      </c>
      <c r="G67" s="10">
        <v>236</v>
      </c>
      <c r="H67" s="10">
        <f t="shared" si="0"/>
        <v>10558</v>
      </c>
      <c r="I67" s="9"/>
      <c r="J67" s="4"/>
      <c r="K67" s="4"/>
      <c r="L67" s="4"/>
      <c r="M67" s="4"/>
    </row>
    <row r="68" spans="1:13" ht="19.899999999999999" customHeight="1" x14ac:dyDescent="0.25">
      <c r="A68" s="4">
        <v>13</v>
      </c>
      <c r="B68" s="11" t="s">
        <v>76</v>
      </c>
      <c r="C68" s="7"/>
      <c r="D68" s="23">
        <v>4.79</v>
      </c>
      <c r="E68" s="9"/>
      <c r="F68" s="10">
        <v>6663</v>
      </c>
      <c r="G68" s="10">
        <v>49</v>
      </c>
      <c r="H68" s="10">
        <f t="shared" si="0"/>
        <v>6712</v>
      </c>
      <c r="I68" s="9"/>
      <c r="J68" s="4"/>
      <c r="K68" s="4"/>
      <c r="L68" s="4"/>
      <c r="M68" s="4"/>
    </row>
    <row r="69" spans="1:13" ht="19.899999999999999" customHeight="1" x14ac:dyDescent="0.25">
      <c r="A69" s="4">
        <v>14</v>
      </c>
      <c r="B69" s="11" t="s">
        <v>77</v>
      </c>
      <c r="C69" s="7"/>
      <c r="D69" s="23">
        <v>32.659999999999997</v>
      </c>
      <c r="E69" s="9"/>
      <c r="F69" s="10">
        <v>18252</v>
      </c>
      <c r="G69" s="10">
        <v>79</v>
      </c>
      <c r="H69" s="10">
        <f t="shared" si="0"/>
        <v>18331</v>
      </c>
      <c r="I69" s="9"/>
      <c r="J69" s="4" t="s">
        <v>205</v>
      </c>
      <c r="K69" s="4"/>
      <c r="L69" s="4"/>
      <c r="M69" s="4"/>
    </row>
    <row r="70" spans="1:13" ht="19.899999999999999" customHeight="1" x14ac:dyDescent="0.25">
      <c r="A70" s="4">
        <v>15</v>
      </c>
      <c r="B70" s="11" t="s">
        <v>78</v>
      </c>
      <c r="C70" s="7"/>
      <c r="D70" s="23">
        <v>5.48</v>
      </c>
      <c r="E70" s="9"/>
      <c r="F70" s="10">
        <v>6477</v>
      </c>
      <c r="G70" s="10">
        <v>445</v>
      </c>
      <c r="H70" s="10">
        <f t="shared" si="0"/>
        <v>6922</v>
      </c>
      <c r="I70" s="9"/>
      <c r="J70" s="4"/>
      <c r="K70" s="4"/>
      <c r="L70" s="4"/>
      <c r="M70" s="4"/>
    </row>
    <row r="71" spans="1:13" ht="19.899999999999999" customHeight="1" x14ac:dyDescent="0.25">
      <c r="A71" s="4">
        <v>16</v>
      </c>
      <c r="B71" s="11" t="s">
        <v>79</v>
      </c>
      <c r="C71" s="7"/>
      <c r="D71" s="23">
        <v>14.83</v>
      </c>
      <c r="E71" s="9"/>
      <c r="F71" s="10">
        <v>18893</v>
      </c>
      <c r="G71" s="10">
        <v>143</v>
      </c>
      <c r="H71" s="10">
        <f t="shared" si="0"/>
        <v>19036</v>
      </c>
      <c r="I71" s="9"/>
      <c r="J71" s="4"/>
      <c r="K71" s="4"/>
      <c r="L71" s="4"/>
      <c r="M71" s="4"/>
    </row>
    <row r="72" spans="1:13" ht="19.899999999999999" customHeight="1" x14ac:dyDescent="0.25">
      <c r="A72" s="4">
        <v>17</v>
      </c>
      <c r="B72" s="11" t="s">
        <v>38</v>
      </c>
      <c r="C72" s="7"/>
      <c r="D72" s="23">
        <v>9.1</v>
      </c>
      <c r="E72" s="9"/>
      <c r="F72" s="10">
        <v>13326</v>
      </c>
      <c r="G72" s="10">
        <v>228</v>
      </c>
      <c r="H72" s="10">
        <f t="shared" si="0"/>
        <v>13554</v>
      </c>
      <c r="I72" s="9"/>
      <c r="J72" s="4"/>
      <c r="K72" s="4"/>
      <c r="L72" s="4"/>
      <c r="M72" s="4"/>
    </row>
    <row r="73" spans="1:13" ht="19.899999999999999" customHeight="1" x14ac:dyDescent="0.25">
      <c r="A73" s="4">
        <v>18</v>
      </c>
      <c r="B73" s="11" t="s">
        <v>80</v>
      </c>
      <c r="C73" s="7"/>
      <c r="D73" s="23">
        <v>10.79</v>
      </c>
      <c r="E73" s="9"/>
      <c r="F73" s="10">
        <v>9920</v>
      </c>
      <c r="G73" s="10">
        <v>30</v>
      </c>
      <c r="H73" s="10">
        <f t="shared" si="0"/>
        <v>9950</v>
      </c>
      <c r="I73" s="9"/>
      <c r="J73" s="4" t="s">
        <v>205</v>
      </c>
      <c r="K73" s="4"/>
      <c r="L73" s="4"/>
      <c r="M73" s="4"/>
    </row>
    <row r="74" spans="1:13" ht="19.899999999999999" customHeight="1" x14ac:dyDescent="0.25">
      <c r="A74" s="3" t="s">
        <v>81</v>
      </c>
      <c r="B74" s="12" t="s">
        <v>82</v>
      </c>
      <c r="C74" s="15"/>
      <c r="D74" s="22">
        <f>SUM(D75:D96)</f>
        <v>513.79</v>
      </c>
      <c r="E74" s="14"/>
      <c r="F74" s="13">
        <f>SUM(F75:F96)</f>
        <v>107643</v>
      </c>
      <c r="G74" s="13">
        <f>SUM(G75:G96)</f>
        <v>419</v>
      </c>
      <c r="H74" s="13">
        <f t="shared" si="0"/>
        <v>108062</v>
      </c>
      <c r="I74" s="14"/>
      <c r="J74" s="3"/>
      <c r="K74" s="3"/>
      <c r="L74" s="3"/>
      <c r="M74" s="3"/>
    </row>
    <row r="75" spans="1:13" ht="19.899999999999999" customHeight="1" x14ac:dyDescent="0.25">
      <c r="A75" s="4">
        <v>1</v>
      </c>
      <c r="B75" s="11" t="s">
        <v>83</v>
      </c>
      <c r="C75" s="7"/>
      <c r="D75" s="23">
        <v>13.99</v>
      </c>
      <c r="E75" s="9"/>
      <c r="F75" s="10">
        <v>11867</v>
      </c>
      <c r="G75" s="10">
        <v>86</v>
      </c>
      <c r="H75" s="10">
        <f t="shared" si="0"/>
        <v>11953</v>
      </c>
      <c r="I75" s="9"/>
      <c r="J75" s="4" t="s">
        <v>205</v>
      </c>
      <c r="K75" s="4"/>
      <c r="L75" s="4"/>
      <c r="M75" s="4"/>
    </row>
    <row r="76" spans="1:13" ht="19.899999999999999" customHeight="1" x14ac:dyDescent="0.25">
      <c r="A76" s="4">
        <v>2</v>
      </c>
      <c r="B76" s="11" t="s">
        <v>84</v>
      </c>
      <c r="C76" s="7"/>
      <c r="D76" s="23">
        <v>27.88</v>
      </c>
      <c r="E76" s="9"/>
      <c r="F76" s="10">
        <v>2633</v>
      </c>
      <c r="G76" s="10">
        <v>4</v>
      </c>
      <c r="H76" s="10">
        <f t="shared" ref="H76:H139" si="1">F76+G76</f>
        <v>2637</v>
      </c>
      <c r="I76" s="9"/>
      <c r="J76" s="4"/>
      <c r="K76" s="4"/>
      <c r="L76" s="4"/>
      <c r="M76" s="4"/>
    </row>
    <row r="77" spans="1:13" ht="19.899999999999999" customHeight="1" x14ac:dyDescent="0.25">
      <c r="A77" s="4">
        <v>3</v>
      </c>
      <c r="B77" s="11" t="s">
        <v>85</v>
      </c>
      <c r="C77" s="7"/>
      <c r="D77" s="23">
        <v>28.45</v>
      </c>
      <c r="E77" s="9"/>
      <c r="F77" s="10">
        <v>5667</v>
      </c>
      <c r="G77" s="10">
        <v>17</v>
      </c>
      <c r="H77" s="10">
        <f t="shared" si="1"/>
        <v>5684</v>
      </c>
      <c r="I77" s="9"/>
      <c r="J77" s="4" t="s">
        <v>205</v>
      </c>
      <c r="K77" s="4"/>
      <c r="L77" s="4"/>
      <c r="M77" s="4"/>
    </row>
    <row r="78" spans="1:13" ht="19.899999999999999" customHeight="1" x14ac:dyDescent="0.25">
      <c r="A78" s="4">
        <v>4</v>
      </c>
      <c r="B78" s="11" t="s">
        <v>86</v>
      </c>
      <c r="C78" s="7"/>
      <c r="D78" s="23">
        <v>7.97</v>
      </c>
      <c r="E78" s="9"/>
      <c r="F78" s="10">
        <v>3775</v>
      </c>
      <c r="G78" s="10">
        <v>17</v>
      </c>
      <c r="H78" s="10">
        <f t="shared" si="1"/>
        <v>3792</v>
      </c>
      <c r="I78" s="9"/>
      <c r="J78" s="4" t="s">
        <v>205</v>
      </c>
      <c r="K78" s="4"/>
      <c r="L78" s="4"/>
      <c r="M78" s="4"/>
    </row>
    <row r="79" spans="1:13" ht="19.899999999999999" customHeight="1" x14ac:dyDescent="0.25">
      <c r="A79" s="4">
        <v>5</v>
      </c>
      <c r="B79" s="11" t="s">
        <v>87</v>
      </c>
      <c r="C79" s="7"/>
      <c r="D79" s="23">
        <v>26.91</v>
      </c>
      <c r="E79" s="9"/>
      <c r="F79" s="10">
        <v>4634</v>
      </c>
      <c r="G79" s="10">
        <v>18</v>
      </c>
      <c r="H79" s="10">
        <f t="shared" si="1"/>
        <v>4652</v>
      </c>
      <c r="I79" s="9"/>
      <c r="J79" s="4" t="s">
        <v>205</v>
      </c>
      <c r="K79" s="4"/>
      <c r="L79" s="4"/>
      <c r="M79" s="4"/>
    </row>
    <row r="80" spans="1:13" ht="19.899999999999999" customHeight="1" x14ac:dyDescent="0.25">
      <c r="A80" s="4">
        <v>6</v>
      </c>
      <c r="B80" s="11" t="s">
        <v>88</v>
      </c>
      <c r="C80" s="7"/>
      <c r="D80" s="23">
        <v>16.760000000000002</v>
      </c>
      <c r="E80" s="9"/>
      <c r="F80" s="10">
        <v>5128</v>
      </c>
      <c r="G80" s="10">
        <v>25</v>
      </c>
      <c r="H80" s="10">
        <f t="shared" si="1"/>
        <v>5153</v>
      </c>
      <c r="I80" s="9"/>
      <c r="J80" s="4" t="s">
        <v>205</v>
      </c>
      <c r="K80" s="4"/>
      <c r="L80" s="4"/>
      <c r="M80" s="4"/>
    </row>
    <row r="81" spans="1:13" ht="19.899999999999999" customHeight="1" x14ac:dyDescent="0.25">
      <c r="A81" s="4">
        <v>7</v>
      </c>
      <c r="B81" s="11" t="s">
        <v>89</v>
      </c>
      <c r="C81" s="7"/>
      <c r="D81" s="23">
        <v>7.61</v>
      </c>
      <c r="E81" s="9"/>
      <c r="F81" s="10">
        <v>3080</v>
      </c>
      <c r="G81" s="10">
        <v>7</v>
      </c>
      <c r="H81" s="10">
        <f t="shared" si="1"/>
        <v>3087</v>
      </c>
      <c r="I81" s="9"/>
      <c r="J81" s="4" t="s">
        <v>205</v>
      </c>
      <c r="K81" s="4"/>
      <c r="L81" s="4"/>
      <c r="M81" s="4"/>
    </row>
    <row r="82" spans="1:13" ht="19.899999999999999" customHeight="1" x14ac:dyDescent="0.25">
      <c r="A82" s="4">
        <v>8</v>
      </c>
      <c r="B82" s="11" t="s">
        <v>90</v>
      </c>
      <c r="C82" s="7"/>
      <c r="D82" s="23">
        <v>12.53</v>
      </c>
      <c r="E82" s="9"/>
      <c r="F82" s="10">
        <v>5006</v>
      </c>
      <c r="G82" s="10">
        <v>6</v>
      </c>
      <c r="H82" s="10">
        <f t="shared" si="1"/>
        <v>5012</v>
      </c>
      <c r="I82" s="9"/>
      <c r="J82" s="4" t="s">
        <v>205</v>
      </c>
      <c r="K82" s="4"/>
      <c r="L82" s="4"/>
      <c r="M82" s="4"/>
    </row>
    <row r="83" spans="1:13" ht="19.899999999999999" customHeight="1" x14ac:dyDescent="0.25">
      <c r="A83" s="4">
        <v>9</v>
      </c>
      <c r="B83" s="11" t="s">
        <v>91</v>
      </c>
      <c r="C83" s="7"/>
      <c r="D83" s="23">
        <v>22.67</v>
      </c>
      <c r="E83" s="9"/>
      <c r="F83" s="10">
        <v>6018</v>
      </c>
      <c r="G83" s="10">
        <v>32</v>
      </c>
      <c r="H83" s="10">
        <f t="shared" si="1"/>
        <v>6050</v>
      </c>
      <c r="I83" s="9"/>
      <c r="J83" s="4" t="s">
        <v>205</v>
      </c>
      <c r="K83" s="4"/>
      <c r="L83" s="4"/>
      <c r="M83" s="4"/>
    </row>
    <row r="84" spans="1:13" ht="19.899999999999999" customHeight="1" x14ac:dyDescent="0.25">
      <c r="A84" s="4">
        <v>10</v>
      </c>
      <c r="B84" s="11" t="s">
        <v>92</v>
      </c>
      <c r="C84" s="7"/>
      <c r="D84" s="23">
        <v>43.49</v>
      </c>
      <c r="E84" s="9"/>
      <c r="F84" s="10">
        <v>4690</v>
      </c>
      <c r="G84" s="10">
        <v>11</v>
      </c>
      <c r="H84" s="10">
        <f t="shared" si="1"/>
        <v>4701</v>
      </c>
      <c r="I84" s="9"/>
      <c r="J84" s="4" t="s">
        <v>205</v>
      </c>
      <c r="K84" s="4"/>
      <c r="L84" s="4"/>
      <c r="M84" s="4"/>
    </row>
    <row r="85" spans="1:13" ht="19.899999999999999" customHeight="1" x14ac:dyDescent="0.25">
      <c r="A85" s="4">
        <v>11</v>
      </c>
      <c r="B85" s="11" t="s">
        <v>93</v>
      </c>
      <c r="C85" s="7"/>
      <c r="D85" s="23">
        <v>27.93</v>
      </c>
      <c r="E85" s="9"/>
      <c r="F85" s="10">
        <v>3365</v>
      </c>
      <c r="G85" s="10">
        <v>7</v>
      </c>
      <c r="H85" s="10">
        <f t="shared" si="1"/>
        <v>3372</v>
      </c>
      <c r="I85" s="9"/>
      <c r="J85" s="4"/>
      <c r="K85" s="4"/>
      <c r="L85" s="4"/>
      <c r="M85" s="4"/>
    </row>
    <row r="86" spans="1:13" ht="19.899999999999999" customHeight="1" x14ac:dyDescent="0.25">
      <c r="A86" s="4">
        <v>12</v>
      </c>
      <c r="B86" s="11" t="s">
        <v>94</v>
      </c>
      <c r="C86" s="7"/>
      <c r="D86" s="23">
        <v>31.13</v>
      </c>
      <c r="E86" s="9"/>
      <c r="F86" s="10">
        <v>6582</v>
      </c>
      <c r="G86" s="10">
        <v>11</v>
      </c>
      <c r="H86" s="10">
        <f t="shared" si="1"/>
        <v>6593</v>
      </c>
      <c r="I86" s="9"/>
      <c r="J86" s="4" t="s">
        <v>205</v>
      </c>
      <c r="K86" s="4"/>
      <c r="L86" s="4"/>
      <c r="M86" s="4"/>
    </row>
    <row r="87" spans="1:13" ht="19.899999999999999" customHeight="1" x14ac:dyDescent="0.25">
      <c r="A87" s="4">
        <v>13</v>
      </c>
      <c r="B87" s="11" t="s">
        <v>95</v>
      </c>
      <c r="C87" s="7"/>
      <c r="D87" s="23">
        <v>14.61</v>
      </c>
      <c r="E87" s="9"/>
      <c r="F87" s="10">
        <v>3575</v>
      </c>
      <c r="G87" s="10">
        <v>47</v>
      </c>
      <c r="H87" s="10">
        <f t="shared" si="1"/>
        <v>3622</v>
      </c>
      <c r="I87" s="9"/>
      <c r="J87" s="4" t="s">
        <v>205</v>
      </c>
      <c r="K87" s="4"/>
      <c r="L87" s="4"/>
      <c r="M87" s="4"/>
    </row>
    <row r="88" spans="1:13" ht="19.899999999999999" customHeight="1" x14ac:dyDescent="0.25">
      <c r="A88" s="4">
        <v>14</v>
      </c>
      <c r="B88" s="11" t="s">
        <v>96</v>
      </c>
      <c r="C88" s="7"/>
      <c r="D88" s="23">
        <v>12.9</v>
      </c>
      <c r="E88" s="9"/>
      <c r="F88" s="10">
        <v>2720</v>
      </c>
      <c r="G88" s="10">
        <v>11</v>
      </c>
      <c r="H88" s="10">
        <f t="shared" si="1"/>
        <v>2731</v>
      </c>
      <c r="I88" s="9"/>
      <c r="J88" s="4" t="s">
        <v>205</v>
      </c>
      <c r="K88" s="4"/>
      <c r="L88" s="4"/>
      <c r="M88" s="4"/>
    </row>
    <row r="89" spans="1:13" ht="19.899999999999999" customHeight="1" x14ac:dyDescent="0.25">
      <c r="A89" s="4">
        <v>15</v>
      </c>
      <c r="B89" s="11" t="s">
        <v>97</v>
      </c>
      <c r="C89" s="7"/>
      <c r="D89" s="23">
        <v>20.74</v>
      </c>
      <c r="E89" s="9"/>
      <c r="F89" s="10">
        <v>4451</v>
      </c>
      <c r="G89" s="10">
        <v>6</v>
      </c>
      <c r="H89" s="10">
        <f t="shared" si="1"/>
        <v>4457</v>
      </c>
      <c r="I89" s="9"/>
      <c r="J89" s="4" t="s">
        <v>205</v>
      </c>
      <c r="K89" s="4"/>
      <c r="L89" s="4"/>
      <c r="M89" s="4"/>
    </row>
    <row r="90" spans="1:13" ht="19.899999999999999" customHeight="1" x14ac:dyDescent="0.25">
      <c r="A90" s="4">
        <v>16</v>
      </c>
      <c r="B90" s="11" t="s">
        <v>98</v>
      </c>
      <c r="C90" s="7"/>
      <c r="D90" s="23">
        <v>55.94</v>
      </c>
      <c r="E90" s="9"/>
      <c r="F90" s="10">
        <v>5042</v>
      </c>
      <c r="G90" s="10">
        <v>12</v>
      </c>
      <c r="H90" s="10">
        <f t="shared" si="1"/>
        <v>5054</v>
      </c>
      <c r="I90" s="9"/>
      <c r="J90" s="4"/>
      <c r="K90" s="4"/>
      <c r="L90" s="4"/>
      <c r="M90" s="4"/>
    </row>
    <row r="91" spans="1:13" ht="19.899999999999999" customHeight="1" x14ac:dyDescent="0.25">
      <c r="A91" s="4">
        <v>17</v>
      </c>
      <c r="B91" s="11" t="s">
        <v>99</v>
      </c>
      <c r="C91" s="7"/>
      <c r="D91" s="23">
        <v>14.85</v>
      </c>
      <c r="E91" s="9"/>
      <c r="F91" s="10">
        <v>5834</v>
      </c>
      <c r="G91" s="10">
        <v>7</v>
      </c>
      <c r="H91" s="10">
        <f t="shared" si="1"/>
        <v>5841</v>
      </c>
      <c r="I91" s="9"/>
      <c r="J91" s="4" t="s">
        <v>205</v>
      </c>
      <c r="K91" s="4"/>
      <c r="L91" s="4"/>
      <c r="M91" s="4"/>
    </row>
    <row r="92" spans="1:13" ht="19.899999999999999" customHeight="1" x14ac:dyDescent="0.25">
      <c r="A92" s="4">
        <v>18</v>
      </c>
      <c r="B92" s="11" t="s">
        <v>100</v>
      </c>
      <c r="C92" s="7"/>
      <c r="D92" s="23">
        <v>22.02</v>
      </c>
      <c r="E92" s="9"/>
      <c r="F92" s="10">
        <v>3735</v>
      </c>
      <c r="G92" s="10">
        <v>23</v>
      </c>
      <c r="H92" s="10">
        <f t="shared" si="1"/>
        <v>3758</v>
      </c>
      <c r="I92" s="9"/>
      <c r="J92" s="4" t="s">
        <v>205</v>
      </c>
      <c r="K92" s="4"/>
      <c r="L92" s="4"/>
      <c r="M92" s="4"/>
    </row>
    <row r="93" spans="1:13" ht="19.899999999999999" customHeight="1" x14ac:dyDescent="0.25">
      <c r="A93" s="4">
        <v>19</v>
      </c>
      <c r="B93" s="11" t="s">
        <v>101</v>
      </c>
      <c r="C93" s="7"/>
      <c r="D93" s="23">
        <v>59.94</v>
      </c>
      <c r="E93" s="9"/>
      <c r="F93" s="10">
        <v>5091</v>
      </c>
      <c r="G93" s="10">
        <v>6</v>
      </c>
      <c r="H93" s="10">
        <f t="shared" si="1"/>
        <v>5097</v>
      </c>
      <c r="I93" s="9"/>
      <c r="J93" s="4" t="s">
        <v>205</v>
      </c>
      <c r="K93" s="4"/>
      <c r="L93" s="4"/>
      <c r="M93" s="4"/>
    </row>
    <row r="94" spans="1:13" ht="19.899999999999999" customHeight="1" x14ac:dyDescent="0.25">
      <c r="A94" s="4">
        <v>20</v>
      </c>
      <c r="B94" s="11" t="s">
        <v>102</v>
      </c>
      <c r="C94" s="7"/>
      <c r="D94" s="23">
        <v>19.25</v>
      </c>
      <c r="E94" s="9"/>
      <c r="F94" s="10">
        <v>4650</v>
      </c>
      <c r="G94" s="10">
        <v>11</v>
      </c>
      <c r="H94" s="10">
        <f t="shared" si="1"/>
        <v>4661</v>
      </c>
      <c r="I94" s="9"/>
      <c r="J94" s="4" t="s">
        <v>205</v>
      </c>
      <c r="K94" s="4"/>
      <c r="L94" s="4"/>
      <c r="M94" s="4"/>
    </row>
    <row r="95" spans="1:13" ht="19.899999999999999" customHeight="1" x14ac:dyDescent="0.25">
      <c r="A95" s="4">
        <v>21</v>
      </c>
      <c r="B95" s="11" t="s">
        <v>103</v>
      </c>
      <c r="C95" s="7"/>
      <c r="D95" s="23">
        <v>12.69</v>
      </c>
      <c r="E95" s="9"/>
      <c r="F95" s="10">
        <v>5545</v>
      </c>
      <c r="G95" s="10">
        <v>44</v>
      </c>
      <c r="H95" s="10">
        <f t="shared" si="1"/>
        <v>5589</v>
      </c>
      <c r="I95" s="9"/>
      <c r="J95" s="4" t="s">
        <v>205</v>
      </c>
      <c r="K95" s="4"/>
      <c r="L95" s="4"/>
      <c r="M95" s="4"/>
    </row>
    <row r="96" spans="1:13" ht="19.899999999999999" customHeight="1" x14ac:dyDescent="0.25">
      <c r="A96" s="4">
        <v>22</v>
      </c>
      <c r="B96" s="11" t="s">
        <v>104</v>
      </c>
      <c r="C96" s="7"/>
      <c r="D96" s="23">
        <v>13.53</v>
      </c>
      <c r="E96" s="9"/>
      <c r="F96" s="10">
        <v>4555</v>
      </c>
      <c r="G96" s="10">
        <v>11</v>
      </c>
      <c r="H96" s="10">
        <f t="shared" si="1"/>
        <v>4566</v>
      </c>
      <c r="I96" s="9"/>
      <c r="J96" s="4" t="s">
        <v>205</v>
      </c>
      <c r="K96" s="4"/>
      <c r="L96" s="4"/>
      <c r="M96" s="4"/>
    </row>
    <row r="97" spans="1:13" ht="19.899999999999999" customHeight="1" x14ac:dyDescent="0.25">
      <c r="A97" s="3" t="s">
        <v>105</v>
      </c>
      <c r="B97" s="12" t="s">
        <v>106</v>
      </c>
      <c r="C97" s="15"/>
      <c r="D97" s="22">
        <f>SUM(D98:D111)</f>
        <v>349.8</v>
      </c>
      <c r="E97" s="14"/>
      <c r="F97" s="13">
        <f>SUM(F98:F111)</f>
        <v>115974</v>
      </c>
      <c r="G97" s="13">
        <f>SUM(G98:G111)</f>
        <v>564</v>
      </c>
      <c r="H97" s="13">
        <f t="shared" si="1"/>
        <v>116538</v>
      </c>
      <c r="I97" s="14"/>
      <c r="J97" s="3"/>
      <c r="K97" s="3"/>
      <c r="L97" s="3"/>
      <c r="M97" s="3"/>
    </row>
    <row r="98" spans="1:13" ht="19.899999999999999" customHeight="1" x14ac:dyDescent="0.25">
      <c r="A98" s="4">
        <v>1</v>
      </c>
      <c r="B98" s="11" t="s">
        <v>107</v>
      </c>
      <c r="C98" s="7"/>
      <c r="D98" s="23">
        <v>15.68</v>
      </c>
      <c r="E98" s="9"/>
      <c r="F98" s="10">
        <v>14004</v>
      </c>
      <c r="G98" s="10">
        <v>135</v>
      </c>
      <c r="H98" s="10">
        <f t="shared" si="1"/>
        <v>14139</v>
      </c>
      <c r="I98" s="9"/>
      <c r="J98" s="4" t="s">
        <v>205</v>
      </c>
      <c r="K98" s="4"/>
      <c r="L98" s="4"/>
      <c r="M98" s="4"/>
    </row>
    <row r="99" spans="1:13" ht="19.899999999999999" customHeight="1" x14ac:dyDescent="0.25">
      <c r="A99" s="4">
        <v>2</v>
      </c>
      <c r="B99" s="11" t="s">
        <v>108</v>
      </c>
      <c r="C99" s="7"/>
      <c r="D99" s="23">
        <v>18.64</v>
      </c>
      <c r="E99" s="9"/>
      <c r="F99" s="10">
        <v>11086</v>
      </c>
      <c r="G99" s="10">
        <v>111</v>
      </c>
      <c r="H99" s="10">
        <f t="shared" si="1"/>
        <v>11197</v>
      </c>
      <c r="I99" s="9"/>
      <c r="J99" s="4" t="s">
        <v>205</v>
      </c>
      <c r="K99" s="4"/>
      <c r="L99" s="4"/>
      <c r="M99" s="4"/>
    </row>
    <row r="100" spans="1:13" ht="19.899999999999999" customHeight="1" x14ac:dyDescent="0.25">
      <c r="A100" s="4">
        <v>3</v>
      </c>
      <c r="B100" s="11" t="s">
        <v>109</v>
      </c>
      <c r="C100" s="7"/>
      <c r="D100" s="23">
        <v>16.93</v>
      </c>
      <c r="E100" s="9"/>
      <c r="F100" s="10">
        <v>10750</v>
      </c>
      <c r="G100" s="10">
        <v>48</v>
      </c>
      <c r="H100" s="10">
        <f t="shared" si="1"/>
        <v>10798</v>
      </c>
      <c r="I100" s="9"/>
      <c r="J100" s="4" t="s">
        <v>205</v>
      </c>
      <c r="K100" s="4"/>
      <c r="L100" s="4"/>
      <c r="M100" s="4"/>
    </row>
    <row r="101" spans="1:13" ht="19.899999999999999" customHeight="1" x14ac:dyDescent="0.25">
      <c r="A101" s="4">
        <v>4</v>
      </c>
      <c r="B101" s="11" t="s">
        <v>110</v>
      </c>
      <c r="C101" s="7"/>
      <c r="D101" s="23">
        <v>35.64</v>
      </c>
      <c r="E101" s="9"/>
      <c r="F101" s="10">
        <v>10190</v>
      </c>
      <c r="G101" s="10">
        <v>17</v>
      </c>
      <c r="H101" s="10">
        <f t="shared" si="1"/>
        <v>10207</v>
      </c>
      <c r="I101" s="9"/>
      <c r="J101" s="4" t="s">
        <v>205</v>
      </c>
      <c r="K101" s="4"/>
      <c r="L101" s="4"/>
      <c r="M101" s="4"/>
    </row>
    <row r="102" spans="1:13" ht="19.899999999999999" customHeight="1" x14ac:dyDescent="0.25">
      <c r="A102" s="4">
        <v>5</v>
      </c>
      <c r="B102" s="11" t="s">
        <v>111</v>
      </c>
      <c r="C102" s="7"/>
      <c r="D102" s="23">
        <v>8.98</v>
      </c>
      <c r="E102" s="9"/>
      <c r="F102" s="10">
        <v>3101</v>
      </c>
      <c r="G102" s="10">
        <v>18</v>
      </c>
      <c r="H102" s="10">
        <f t="shared" si="1"/>
        <v>3119</v>
      </c>
      <c r="I102" s="9"/>
      <c r="J102" s="4" t="s">
        <v>205</v>
      </c>
      <c r="K102" s="4"/>
      <c r="L102" s="4"/>
      <c r="M102" s="4"/>
    </row>
    <row r="103" spans="1:13" ht="19.899999999999999" customHeight="1" x14ac:dyDescent="0.25">
      <c r="A103" s="4">
        <v>6</v>
      </c>
      <c r="B103" s="11" t="s">
        <v>112</v>
      </c>
      <c r="C103" s="7"/>
      <c r="D103" s="23">
        <v>16.37</v>
      </c>
      <c r="E103" s="9"/>
      <c r="F103" s="10">
        <v>4023</v>
      </c>
      <c r="G103" s="10">
        <v>17</v>
      </c>
      <c r="H103" s="10">
        <f t="shared" si="1"/>
        <v>4040</v>
      </c>
      <c r="I103" s="9"/>
      <c r="J103" s="4" t="s">
        <v>205</v>
      </c>
      <c r="K103" s="4"/>
      <c r="L103" s="4"/>
      <c r="M103" s="4"/>
    </row>
    <row r="104" spans="1:13" ht="19.899999999999999" customHeight="1" x14ac:dyDescent="0.25">
      <c r="A104" s="4">
        <v>7</v>
      </c>
      <c r="B104" s="11" t="s">
        <v>113</v>
      </c>
      <c r="C104" s="7"/>
      <c r="D104" s="23">
        <v>22.77</v>
      </c>
      <c r="E104" s="9"/>
      <c r="F104" s="10">
        <v>6818</v>
      </c>
      <c r="G104" s="10">
        <v>3</v>
      </c>
      <c r="H104" s="10">
        <f t="shared" si="1"/>
        <v>6821</v>
      </c>
      <c r="I104" s="9"/>
      <c r="J104" s="4" t="s">
        <v>205</v>
      </c>
      <c r="K104" s="4"/>
      <c r="L104" s="4"/>
      <c r="M104" s="4"/>
    </row>
    <row r="105" spans="1:13" ht="19.899999999999999" customHeight="1" x14ac:dyDescent="0.25">
      <c r="A105" s="4">
        <v>8</v>
      </c>
      <c r="B105" s="11" t="s">
        <v>114</v>
      </c>
      <c r="C105" s="7"/>
      <c r="D105" s="23">
        <v>15.85</v>
      </c>
      <c r="E105" s="9"/>
      <c r="F105" s="10">
        <v>3656</v>
      </c>
      <c r="G105" s="10">
        <v>13</v>
      </c>
      <c r="H105" s="10">
        <f t="shared" si="1"/>
        <v>3669</v>
      </c>
      <c r="I105" s="9"/>
      <c r="J105" s="4" t="s">
        <v>205</v>
      </c>
      <c r="K105" s="4"/>
      <c r="L105" s="4"/>
      <c r="M105" s="4"/>
    </row>
    <row r="106" spans="1:13" ht="19.899999999999999" customHeight="1" x14ac:dyDescent="0.25">
      <c r="A106" s="4">
        <v>9</v>
      </c>
      <c r="B106" s="11" t="s">
        <v>115</v>
      </c>
      <c r="C106" s="7"/>
      <c r="D106" s="23">
        <v>25.47</v>
      </c>
      <c r="E106" s="9"/>
      <c r="F106" s="10">
        <v>10269</v>
      </c>
      <c r="G106" s="10">
        <v>44</v>
      </c>
      <c r="H106" s="10">
        <f t="shared" si="1"/>
        <v>10313</v>
      </c>
      <c r="I106" s="9"/>
      <c r="J106" s="4" t="s">
        <v>205</v>
      </c>
      <c r="K106" s="4"/>
      <c r="L106" s="4"/>
      <c r="M106" s="4"/>
    </row>
    <row r="107" spans="1:13" ht="19.899999999999999" customHeight="1" x14ac:dyDescent="0.25">
      <c r="A107" s="4">
        <v>10</v>
      </c>
      <c r="B107" s="11" t="s">
        <v>116</v>
      </c>
      <c r="C107" s="7"/>
      <c r="D107" s="23">
        <v>18.36</v>
      </c>
      <c r="E107" s="9"/>
      <c r="F107" s="10">
        <v>10273</v>
      </c>
      <c r="G107" s="10">
        <v>48</v>
      </c>
      <c r="H107" s="10">
        <f t="shared" si="1"/>
        <v>10321</v>
      </c>
      <c r="I107" s="9"/>
      <c r="J107" s="4" t="s">
        <v>205</v>
      </c>
      <c r="K107" s="4"/>
      <c r="L107" s="4"/>
      <c r="M107" s="4"/>
    </row>
    <row r="108" spans="1:13" ht="19.899999999999999" customHeight="1" x14ac:dyDescent="0.25">
      <c r="A108" s="4">
        <v>11</v>
      </c>
      <c r="B108" s="11" t="s">
        <v>117</v>
      </c>
      <c r="C108" s="7"/>
      <c r="D108" s="23">
        <v>35.61</v>
      </c>
      <c r="E108" s="9"/>
      <c r="F108" s="10">
        <v>8355</v>
      </c>
      <c r="G108" s="10">
        <v>24</v>
      </c>
      <c r="H108" s="10">
        <f t="shared" si="1"/>
        <v>8379</v>
      </c>
      <c r="I108" s="9"/>
      <c r="J108" s="4" t="s">
        <v>205</v>
      </c>
      <c r="K108" s="4"/>
      <c r="L108" s="4"/>
      <c r="M108" s="4"/>
    </row>
    <row r="109" spans="1:13" ht="19.899999999999999" customHeight="1" x14ac:dyDescent="0.25">
      <c r="A109" s="4">
        <v>12</v>
      </c>
      <c r="B109" s="11" t="s">
        <v>118</v>
      </c>
      <c r="C109" s="7"/>
      <c r="D109" s="23">
        <v>42.43</v>
      </c>
      <c r="E109" s="9"/>
      <c r="F109" s="10">
        <v>8350</v>
      </c>
      <c r="G109" s="10">
        <v>21</v>
      </c>
      <c r="H109" s="10">
        <f t="shared" si="1"/>
        <v>8371</v>
      </c>
      <c r="I109" s="9"/>
      <c r="J109" s="4" t="s">
        <v>205</v>
      </c>
      <c r="K109" s="4"/>
      <c r="L109" s="4"/>
      <c r="M109" s="4"/>
    </row>
    <row r="110" spans="1:13" ht="19.899999999999999" customHeight="1" x14ac:dyDescent="0.25">
      <c r="A110" s="4">
        <v>13</v>
      </c>
      <c r="B110" s="11" t="s">
        <v>119</v>
      </c>
      <c r="C110" s="7"/>
      <c r="D110" s="23">
        <v>47.06</v>
      </c>
      <c r="E110" s="9"/>
      <c r="F110" s="10">
        <v>7708</v>
      </c>
      <c r="G110" s="10">
        <v>52</v>
      </c>
      <c r="H110" s="10">
        <f t="shared" si="1"/>
        <v>7760</v>
      </c>
      <c r="I110" s="9"/>
      <c r="J110" s="4" t="s">
        <v>205</v>
      </c>
      <c r="K110" s="4"/>
      <c r="L110" s="4"/>
      <c r="M110" s="4"/>
    </row>
    <row r="111" spans="1:13" ht="19.899999999999999" customHeight="1" x14ac:dyDescent="0.25">
      <c r="A111" s="4">
        <v>14</v>
      </c>
      <c r="B111" s="11" t="s">
        <v>120</v>
      </c>
      <c r="C111" s="7"/>
      <c r="D111" s="23">
        <v>30.01</v>
      </c>
      <c r="E111" s="9"/>
      <c r="F111" s="10">
        <v>7391</v>
      </c>
      <c r="G111" s="10">
        <v>13</v>
      </c>
      <c r="H111" s="10">
        <f t="shared" si="1"/>
        <v>7404</v>
      </c>
      <c r="I111" s="9"/>
      <c r="J111" s="4" t="s">
        <v>205</v>
      </c>
      <c r="K111" s="4"/>
      <c r="L111" s="4"/>
      <c r="M111" s="4"/>
    </row>
    <row r="112" spans="1:13" ht="19.899999999999999" customHeight="1" x14ac:dyDescent="0.25">
      <c r="A112" s="3" t="s">
        <v>138</v>
      </c>
      <c r="B112" s="12" t="s">
        <v>122</v>
      </c>
      <c r="C112" s="15"/>
      <c r="D112" s="22">
        <f>SUM(D113:D126)</f>
        <v>431.72999999999996</v>
      </c>
      <c r="E112" s="14"/>
      <c r="F112" s="13">
        <f>SUM(F113:F126)</f>
        <v>104221</v>
      </c>
      <c r="G112" s="13">
        <f>SUM(G113:G126)</f>
        <v>630</v>
      </c>
      <c r="H112" s="13">
        <f t="shared" si="1"/>
        <v>104851</v>
      </c>
      <c r="I112" s="14"/>
      <c r="J112" s="3"/>
      <c r="K112" s="3"/>
      <c r="L112" s="3"/>
      <c r="M112" s="3"/>
    </row>
    <row r="113" spans="1:13" ht="19.899999999999999" customHeight="1" x14ac:dyDescent="0.25">
      <c r="A113" s="4">
        <v>1</v>
      </c>
      <c r="B113" s="11" t="s">
        <v>123</v>
      </c>
      <c r="C113" s="7"/>
      <c r="D113" s="23">
        <v>10.210000000000001</v>
      </c>
      <c r="E113" s="9"/>
      <c r="F113" s="10">
        <v>3946</v>
      </c>
      <c r="G113" s="10">
        <v>25</v>
      </c>
      <c r="H113" s="10">
        <f t="shared" si="1"/>
        <v>3971</v>
      </c>
      <c r="I113" s="9"/>
      <c r="J113" s="4" t="s">
        <v>205</v>
      </c>
      <c r="K113" s="4"/>
      <c r="L113" s="4"/>
      <c r="M113" s="4"/>
    </row>
    <row r="114" spans="1:13" ht="19.899999999999999" customHeight="1" x14ac:dyDescent="0.25">
      <c r="A114" s="4">
        <v>2</v>
      </c>
      <c r="B114" s="11" t="s">
        <v>124</v>
      </c>
      <c r="C114" s="7"/>
      <c r="D114" s="23">
        <v>27.03</v>
      </c>
      <c r="E114" s="9"/>
      <c r="F114" s="10">
        <v>10052</v>
      </c>
      <c r="G114" s="10">
        <v>33</v>
      </c>
      <c r="H114" s="10">
        <f t="shared" si="1"/>
        <v>10085</v>
      </c>
      <c r="I114" s="9"/>
      <c r="J114" s="4" t="s">
        <v>205</v>
      </c>
      <c r="K114" s="4"/>
      <c r="L114" s="4"/>
      <c r="M114" s="4"/>
    </row>
    <row r="115" spans="1:13" ht="19.899999999999999" customHeight="1" x14ac:dyDescent="0.25">
      <c r="A115" s="4">
        <v>3</v>
      </c>
      <c r="B115" s="11" t="s">
        <v>125</v>
      </c>
      <c r="C115" s="7"/>
      <c r="D115" s="23">
        <v>40.54</v>
      </c>
      <c r="E115" s="9"/>
      <c r="F115" s="10">
        <v>4025</v>
      </c>
      <c r="G115" s="10">
        <v>3</v>
      </c>
      <c r="H115" s="10">
        <f t="shared" si="1"/>
        <v>4028</v>
      </c>
      <c r="I115" s="9"/>
      <c r="J115" s="4" t="s">
        <v>205</v>
      </c>
      <c r="K115" s="4"/>
      <c r="L115" s="4"/>
      <c r="M115" s="4"/>
    </row>
    <row r="116" spans="1:13" ht="19.899999999999999" customHeight="1" x14ac:dyDescent="0.25">
      <c r="A116" s="4">
        <v>4</v>
      </c>
      <c r="B116" s="11" t="s">
        <v>126</v>
      </c>
      <c r="C116" s="7"/>
      <c r="D116" s="23">
        <v>12.44</v>
      </c>
      <c r="E116" s="9"/>
      <c r="F116" s="10">
        <v>3154</v>
      </c>
      <c r="G116" s="10">
        <v>15</v>
      </c>
      <c r="H116" s="10">
        <f t="shared" si="1"/>
        <v>3169</v>
      </c>
      <c r="I116" s="9"/>
      <c r="J116" s="4" t="s">
        <v>205</v>
      </c>
      <c r="K116" s="4"/>
      <c r="L116" s="4"/>
      <c r="M116" s="4"/>
    </row>
    <row r="117" spans="1:13" ht="19.899999999999999" customHeight="1" x14ac:dyDescent="0.25">
      <c r="A117" s="4">
        <v>5</v>
      </c>
      <c r="B117" s="11" t="s">
        <v>127</v>
      </c>
      <c r="C117" s="7"/>
      <c r="D117" s="23">
        <v>13.39</v>
      </c>
      <c r="E117" s="9"/>
      <c r="F117" s="10">
        <v>14189</v>
      </c>
      <c r="G117" s="10">
        <v>217</v>
      </c>
      <c r="H117" s="10">
        <f t="shared" si="1"/>
        <v>14406</v>
      </c>
      <c r="I117" s="9"/>
      <c r="J117" s="4" t="s">
        <v>205</v>
      </c>
      <c r="K117" s="4"/>
      <c r="L117" s="4"/>
      <c r="M117" s="4"/>
    </row>
    <row r="118" spans="1:13" ht="19.899999999999999" customHeight="1" x14ac:dyDescent="0.25">
      <c r="A118" s="4">
        <v>6</v>
      </c>
      <c r="B118" s="11" t="s">
        <v>128</v>
      </c>
      <c r="C118" s="7"/>
      <c r="D118" s="23">
        <v>11.9</v>
      </c>
      <c r="E118" s="9"/>
      <c r="F118" s="10">
        <v>5257</v>
      </c>
      <c r="G118" s="10">
        <v>36</v>
      </c>
      <c r="H118" s="10">
        <f t="shared" si="1"/>
        <v>5293</v>
      </c>
      <c r="I118" s="9"/>
      <c r="J118" s="4" t="s">
        <v>205</v>
      </c>
      <c r="K118" s="4"/>
      <c r="L118" s="4"/>
      <c r="M118" s="4"/>
    </row>
    <row r="119" spans="1:13" ht="19.899999999999999" customHeight="1" x14ac:dyDescent="0.25">
      <c r="A119" s="4">
        <v>7</v>
      </c>
      <c r="B119" s="11" t="s">
        <v>129</v>
      </c>
      <c r="C119" s="7"/>
      <c r="D119" s="23">
        <v>55.82</v>
      </c>
      <c r="E119" s="9"/>
      <c r="F119" s="10">
        <v>7235</v>
      </c>
      <c r="G119" s="10">
        <v>7</v>
      </c>
      <c r="H119" s="10">
        <f t="shared" si="1"/>
        <v>7242</v>
      </c>
      <c r="I119" s="9"/>
      <c r="J119" s="4" t="s">
        <v>205</v>
      </c>
      <c r="K119" s="4"/>
      <c r="L119" s="4"/>
      <c r="M119" s="4"/>
    </row>
    <row r="120" spans="1:13" ht="19.899999999999999" customHeight="1" x14ac:dyDescent="0.25">
      <c r="A120" s="4">
        <v>8</v>
      </c>
      <c r="B120" s="11" t="s">
        <v>130</v>
      </c>
      <c r="C120" s="7"/>
      <c r="D120" s="23">
        <v>30.15</v>
      </c>
      <c r="E120" s="9"/>
      <c r="F120" s="10">
        <v>7839</v>
      </c>
      <c r="G120" s="10">
        <v>55</v>
      </c>
      <c r="H120" s="10">
        <f t="shared" si="1"/>
        <v>7894</v>
      </c>
      <c r="I120" s="9"/>
      <c r="J120" s="4" t="s">
        <v>205</v>
      </c>
      <c r="K120" s="4"/>
      <c r="L120" s="4"/>
      <c r="M120" s="4"/>
    </row>
    <row r="121" spans="1:13" ht="19.899999999999999" customHeight="1" x14ac:dyDescent="0.25">
      <c r="A121" s="4">
        <v>9</v>
      </c>
      <c r="B121" s="11" t="s">
        <v>131</v>
      </c>
      <c r="C121" s="7"/>
      <c r="D121" s="23">
        <v>18.22</v>
      </c>
      <c r="E121" s="9"/>
      <c r="F121" s="10">
        <v>7326</v>
      </c>
      <c r="G121" s="10">
        <v>16</v>
      </c>
      <c r="H121" s="10">
        <f t="shared" si="1"/>
        <v>7342</v>
      </c>
      <c r="I121" s="9"/>
      <c r="J121" s="4" t="s">
        <v>205</v>
      </c>
      <c r="K121" s="4"/>
      <c r="L121" s="4"/>
      <c r="M121" s="4"/>
    </row>
    <row r="122" spans="1:13" ht="19.899999999999999" customHeight="1" x14ac:dyDescent="0.25">
      <c r="A122" s="4">
        <v>10</v>
      </c>
      <c r="B122" s="11" t="s">
        <v>132</v>
      </c>
      <c r="C122" s="7"/>
      <c r="D122" s="23">
        <v>24.48</v>
      </c>
      <c r="E122" s="9"/>
      <c r="F122" s="10">
        <v>12178</v>
      </c>
      <c r="G122" s="10">
        <v>31</v>
      </c>
      <c r="H122" s="10">
        <f t="shared" si="1"/>
        <v>12209</v>
      </c>
      <c r="I122" s="9"/>
      <c r="J122" s="4" t="s">
        <v>205</v>
      </c>
      <c r="K122" s="4"/>
      <c r="L122" s="4"/>
      <c r="M122" s="4"/>
    </row>
    <row r="123" spans="1:13" ht="19.899999999999999" customHeight="1" x14ac:dyDescent="0.25">
      <c r="A123" s="4">
        <v>11</v>
      </c>
      <c r="B123" s="11" t="s">
        <v>133</v>
      </c>
      <c r="C123" s="7"/>
      <c r="D123" s="23">
        <v>14.32</v>
      </c>
      <c r="E123" s="9"/>
      <c r="F123" s="10">
        <v>3540</v>
      </c>
      <c r="G123" s="10">
        <v>60</v>
      </c>
      <c r="H123" s="10">
        <f t="shared" si="1"/>
        <v>3600</v>
      </c>
      <c r="I123" s="9"/>
      <c r="J123" s="4" t="s">
        <v>205</v>
      </c>
      <c r="K123" s="4"/>
      <c r="L123" s="4"/>
      <c r="M123" s="4"/>
    </row>
    <row r="124" spans="1:13" ht="19.899999999999999" customHeight="1" x14ac:dyDescent="0.25">
      <c r="A124" s="4">
        <v>12</v>
      </c>
      <c r="B124" s="11" t="s">
        <v>134</v>
      </c>
      <c r="C124" s="7"/>
      <c r="D124" s="23">
        <v>44.31</v>
      </c>
      <c r="E124" s="9"/>
      <c r="F124" s="10">
        <v>7119</v>
      </c>
      <c r="G124" s="10">
        <v>118</v>
      </c>
      <c r="H124" s="10">
        <f t="shared" si="1"/>
        <v>7237</v>
      </c>
      <c r="I124" s="9"/>
      <c r="J124" s="4" t="s">
        <v>205</v>
      </c>
      <c r="K124" s="4"/>
      <c r="L124" s="4"/>
      <c r="M124" s="4"/>
    </row>
    <row r="125" spans="1:13" ht="19.899999999999999" customHeight="1" x14ac:dyDescent="0.25">
      <c r="A125" s="4">
        <v>13</v>
      </c>
      <c r="B125" s="11" t="s">
        <v>135</v>
      </c>
      <c r="C125" s="7"/>
      <c r="D125" s="23">
        <v>66.09</v>
      </c>
      <c r="E125" s="9"/>
      <c r="F125" s="10">
        <v>12029</v>
      </c>
      <c r="G125" s="10">
        <v>12</v>
      </c>
      <c r="H125" s="10">
        <f t="shared" si="1"/>
        <v>12041</v>
      </c>
      <c r="I125" s="9"/>
      <c r="J125" s="4" t="s">
        <v>205</v>
      </c>
      <c r="K125" s="4"/>
      <c r="L125" s="4"/>
      <c r="M125" s="4"/>
    </row>
    <row r="126" spans="1:13" ht="19.899999999999999" customHeight="1" x14ac:dyDescent="0.25">
      <c r="A126" s="4">
        <v>14</v>
      </c>
      <c r="B126" s="11" t="s">
        <v>136</v>
      </c>
      <c r="C126" s="7"/>
      <c r="D126" s="23">
        <v>62.83</v>
      </c>
      <c r="E126" s="9"/>
      <c r="F126" s="10">
        <v>6332</v>
      </c>
      <c r="G126" s="10">
        <v>2</v>
      </c>
      <c r="H126" s="10">
        <f t="shared" si="1"/>
        <v>6334</v>
      </c>
      <c r="I126" s="9"/>
      <c r="J126" s="4" t="s">
        <v>205</v>
      </c>
      <c r="K126" s="4"/>
      <c r="L126" s="4"/>
      <c r="M126" s="4"/>
    </row>
    <row r="127" spans="1:13" ht="19.899999999999999" customHeight="1" x14ac:dyDescent="0.25">
      <c r="A127" s="3" t="s">
        <v>121</v>
      </c>
      <c r="B127" s="12" t="s">
        <v>139</v>
      </c>
      <c r="C127" s="15"/>
      <c r="D127" s="22">
        <f>SUM(D128:D142)</f>
        <v>838.3900000000001</v>
      </c>
      <c r="E127" s="14"/>
      <c r="F127" s="13">
        <f>SUM(F128:F142)</f>
        <v>79202</v>
      </c>
      <c r="G127" s="13">
        <f>SUM(G128:G142)</f>
        <v>425</v>
      </c>
      <c r="H127" s="13">
        <f t="shared" si="1"/>
        <v>79627</v>
      </c>
      <c r="I127" s="14"/>
      <c r="J127" s="4" t="s">
        <v>205</v>
      </c>
      <c r="K127" s="3"/>
      <c r="L127" s="3"/>
      <c r="M127" s="3"/>
    </row>
    <row r="128" spans="1:13" ht="19.899999999999999" customHeight="1" x14ac:dyDescent="0.25">
      <c r="A128" s="4">
        <v>1</v>
      </c>
      <c r="B128" s="11" t="s">
        <v>140</v>
      </c>
      <c r="C128" s="15"/>
      <c r="D128" s="23">
        <v>10.53</v>
      </c>
      <c r="E128" s="14"/>
      <c r="F128" s="10">
        <v>4088</v>
      </c>
      <c r="G128" s="10">
        <v>83</v>
      </c>
      <c r="H128" s="10">
        <f t="shared" si="1"/>
        <v>4171</v>
      </c>
      <c r="I128" s="14"/>
      <c r="J128" s="4" t="s">
        <v>205</v>
      </c>
      <c r="K128" s="3"/>
      <c r="L128" s="3"/>
      <c r="M128" s="3"/>
    </row>
    <row r="129" spans="1:16" ht="19.899999999999999" customHeight="1" x14ac:dyDescent="0.25">
      <c r="A129" s="4">
        <v>2</v>
      </c>
      <c r="B129" s="11" t="s">
        <v>141</v>
      </c>
      <c r="C129" s="15"/>
      <c r="D129" s="23">
        <v>29</v>
      </c>
      <c r="E129" s="14"/>
      <c r="F129" s="10">
        <v>6605</v>
      </c>
      <c r="G129" s="10">
        <v>30</v>
      </c>
      <c r="H129" s="10">
        <f t="shared" si="1"/>
        <v>6635</v>
      </c>
      <c r="I129" s="14"/>
      <c r="J129" s="4" t="s">
        <v>205</v>
      </c>
      <c r="K129" s="3"/>
      <c r="L129" s="3"/>
      <c r="M129" s="3"/>
    </row>
    <row r="130" spans="1:16" ht="19.899999999999999" customHeight="1" x14ac:dyDescent="0.25">
      <c r="A130" s="4">
        <v>3</v>
      </c>
      <c r="B130" s="11" t="s">
        <v>142</v>
      </c>
      <c r="C130" s="15"/>
      <c r="D130" s="23">
        <v>33.58</v>
      </c>
      <c r="E130" s="14"/>
      <c r="F130" s="10">
        <v>3187</v>
      </c>
      <c r="G130" s="10">
        <v>6</v>
      </c>
      <c r="H130" s="10">
        <f t="shared" si="1"/>
        <v>3193</v>
      </c>
      <c r="I130" s="14"/>
      <c r="J130" s="4" t="s">
        <v>205</v>
      </c>
      <c r="K130" s="3"/>
      <c r="L130" s="3"/>
      <c r="M130" s="3"/>
    </row>
    <row r="131" spans="1:16" ht="19.899999999999999" customHeight="1" x14ac:dyDescent="0.25">
      <c r="A131" s="4">
        <v>4</v>
      </c>
      <c r="B131" s="11" t="s">
        <v>143</v>
      </c>
      <c r="C131" s="15"/>
      <c r="D131" s="23">
        <v>55.46</v>
      </c>
      <c r="E131" s="14"/>
      <c r="F131" s="10">
        <v>7694</v>
      </c>
      <c r="G131" s="10">
        <v>8</v>
      </c>
      <c r="H131" s="10">
        <f t="shared" si="1"/>
        <v>7702</v>
      </c>
      <c r="I131" s="14"/>
      <c r="J131" s="4" t="s">
        <v>205</v>
      </c>
      <c r="K131" s="3"/>
      <c r="L131" s="3"/>
      <c r="M131" s="3"/>
    </row>
    <row r="132" spans="1:16" ht="19.899999999999999" customHeight="1" x14ac:dyDescent="0.25">
      <c r="A132" s="4">
        <v>5</v>
      </c>
      <c r="B132" s="11" t="s">
        <v>144</v>
      </c>
      <c r="C132" s="15"/>
      <c r="D132" s="23">
        <v>37.97</v>
      </c>
      <c r="E132" s="14"/>
      <c r="F132" s="10">
        <v>8993</v>
      </c>
      <c r="G132" s="10">
        <v>83</v>
      </c>
      <c r="H132" s="10">
        <f t="shared" si="1"/>
        <v>9076</v>
      </c>
      <c r="I132" s="14"/>
      <c r="J132" s="4" t="s">
        <v>205</v>
      </c>
      <c r="K132" s="3"/>
      <c r="L132" s="3"/>
      <c r="M132" s="3"/>
    </row>
    <row r="133" spans="1:16" ht="19.899999999999999" customHeight="1" x14ac:dyDescent="0.25">
      <c r="A133" s="4">
        <v>6</v>
      </c>
      <c r="B133" s="11" t="s">
        <v>145</v>
      </c>
      <c r="C133" s="15"/>
      <c r="D133" s="23">
        <v>33.619999999999997</v>
      </c>
      <c r="E133" s="14"/>
      <c r="F133" s="10">
        <v>7740</v>
      </c>
      <c r="G133" s="10">
        <v>39</v>
      </c>
      <c r="H133" s="10">
        <f t="shared" si="1"/>
        <v>7779</v>
      </c>
      <c r="I133" s="14"/>
      <c r="J133" s="4" t="s">
        <v>205</v>
      </c>
      <c r="K133" s="3"/>
      <c r="L133" s="3"/>
      <c r="M133" s="3"/>
    </row>
    <row r="134" spans="1:16" ht="19.899999999999999" customHeight="1" x14ac:dyDescent="0.25">
      <c r="A134" s="4">
        <v>7</v>
      </c>
      <c r="B134" s="11" t="s">
        <v>146</v>
      </c>
      <c r="C134" s="15"/>
      <c r="D134" s="23">
        <v>73.47</v>
      </c>
      <c r="E134" s="14"/>
      <c r="F134" s="10">
        <v>5200</v>
      </c>
      <c r="G134" s="10">
        <v>10</v>
      </c>
      <c r="H134" s="10">
        <f t="shared" si="1"/>
        <v>5210</v>
      </c>
      <c r="I134" s="14"/>
      <c r="J134" s="4" t="s">
        <v>205</v>
      </c>
      <c r="K134" s="3"/>
      <c r="L134" s="3"/>
      <c r="M134" s="3"/>
    </row>
    <row r="135" spans="1:16" ht="19.899999999999999" customHeight="1" x14ac:dyDescent="0.25">
      <c r="A135" s="4">
        <v>8</v>
      </c>
      <c r="B135" s="11" t="s">
        <v>147</v>
      </c>
      <c r="C135" s="15"/>
      <c r="D135" s="23">
        <v>84.59</v>
      </c>
      <c r="E135" s="14"/>
      <c r="F135" s="10">
        <v>3282</v>
      </c>
      <c r="G135" s="10">
        <v>14</v>
      </c>
      <c r="H135" s="10">
        <f t="shared" si="1"/>
        <v>3296</v>
      </c>
      <c r="I135" s="14"/>
      <c r="J135" s="4" t="s">
        <v>205</v>
      </c>
      <c r="K135" s="3"/>
      <c r="L135" s="3"/>
      <c r="M135" s="3"/>
    </row>
    <row r="136" spans="1:16" ht="19.899999999999999" customHeight="1" x14ac:dyDescent="0.25">
      <c r="A136" s="4">
        <v>9</v>
      </c>
      <c r="B136" s="11" t="s">
        <v>148</v>
      </c>
      <c r="C136" s="15"/>
      <c r="D136" s="23">
        <v>55.63</v>
      </c>
      <c r="E136" s="14"/>
      <c r="F136" s="10">
        <v>5542</v>
      </c>
      <c r="G136" s="10">
        <v>17</v>
      </c>
      <c r="H136" s="10">
        <f t="shared" si="1"/>
        <v>5559</v>
      </c>
      <c r="I136" s="14"/>
      <c r="J136" s="4" t="s">
        <v>205</v>
      </c>
      <c r="K136" s="3"/>
      <c r="L136" s="3"/>
      <c r="M136" s="3"/>
    </row>
    <row r="137" spans="1:16" ht="19.899999999999999" customHeight="1" x14ac:dyDescent="0.25">
      <c r="A137" s="4">
        <v>10</v>
      </c>
      <c r="B137" s="11" t="s">
        <v>149</v>
      </c>
      <c r="C137" s="15"/>
      <c r="D137" s="23">
        <v>59.82</v>
      </c>
      <c r="E137" s="14"/>
      <c r="F137" s="10">
        <v>5035</v>
      </c>
      <c r="G137" s="10">
        <v>18</v>
      </c>
      <c r="H137" s="10">
        <f t="shared" si="1"/>
        <v>5053</v>
      </c>
      <c r="I137" s="14"/>
      <c r="J137" s="4" t="s">
        <v>205</v>
      </c>
      <c r="K137" s="3"/>
      <c r="L137" s="3"/>
      <c r="M137" s="3"/>
    </row>
    <row r="138" spans="1:16" ht="19.899999999999999" customHeight="1" x14ac:dyDescent="0.25">
      <c r="A138" s="4">
        <v>11</v>
      </c>
      <c r="B138" s="11" t="s">
        <v>150</v>
      </c>
      <c r="C138" s="15"/>
      <c r="D138" s="23">
        <v>96.79</v>
      </c>
      <c r="E138" s="14"/>
      <c r="F138" s="10">
        <v>3275</v>
      </c>
      <c r="G138" s="10">
        <v>11</v>
      </c>
      <c r="H138" s="10">
        <f t="shared" si="1"/>
        <v>3286</v>
      </c>
      <c r="I138" s="14"/>
      <c r="J138" s="4" t="s">
        <v>205</v>
      </c>
      <c r="K138" s="3"/>
      <c r="L138" s="3"/>
      <c r="M138" s="3"/>
    </row>
    <row r="139" spans="1:16" ht="19.899999999999999" customHeight="1" x14ac:dyDescent="0.25">
      <c r="A139" s="4">
        <v>12</v>
      </c>
      <c r="B139" s="11" t="s">
        <v>151</v>
      </c>
      <c r="C139" s="15"/>
      <c r="D139" s="23">
        <v>102.24</v>
      </c>
      <c r="E139" s="14"/>
      <c r="F139" s="10">
        <v>2999</v>
      </c>
      <c r="G139" s="10">
        <v>50</v>
      </c>
      <c r="H139" s="10">
        <f t="shared" si="1"/>
        <v>3049</v>
      </c>
      <c r="I139" s="14"/>
      <c r="J139" s="4" t="s">
        <v>205</v>
      </c>
      <c r="K139" s="3"/>
      <c r="L139" s="3"/>
      <c r="M139" s="3"/>
    </row>
    <row r="140" spans="1:16" ht="19.899999999999999" customHeight="1" x14ac:dyDescent="0.25">
      <c r="A140" s="4">
        <v>13</v>
      </c>
      <c r="B140" s="11" t="s">
        <v>152</v>
      </c>
      <c r="C140" s="15"/>
      <c r="D140" s="23">
        <v>43.84</v>
      </c>
      <c r="E140" s="14"/>
      <c r="F140" s="10">
        <v>2950</v>
      </c>
      <c r="G140" s="10">
        <v>11</v>
      </c>
      <c r="H140" s="10">
        <f t="shared" ref="H140:H191" si="2">F140+G140</f>
        <v>2961</v>
      </c>
      <c r="I140" s="14"/>
      <c r="J140" s="4" t="s">
        <v>205</v>
      </c>
      <c r="K140" s="3"/>
      <c r="L140" s="3"/>
      <c r="M140" s="3"/>
    </row>
    <row r="141" spans="1:16" ht="19.899999999999999" customHeight="1" x14ac:dyDescent="0.25">
      <c r="A141" s="4">
        <v>14</v>
      </c>
      <c r="B141" s="11" t="s">
        <v>153</v>
      </c>
      <c r="C141" s="15"/>
      <c r="D141" s="23">
        <v>45.71</v>
      </c>
      <c r="E141" s="14"/>
      <c r="F141" s="10">
        <v>9362</v>
      </c>
      <c r="G141" s="10">
        <v>37</v>
      </c>
      <c r="H141" s="10">
        <f t="shared" si="2"/>
        <v>9399</v>
      </c>
      <c r="I141" s="14"/>
      <c r="J141" s="4" t="s">
        <v>205</v>
      </c>
      <c r="K141" s="3"/>
      <c r="L141" s="3"/>
      <c r="M141" s="3"/>
    </row>
    <row r="142" spans="1:16" ht="19.899999999999999" customHeight="1" x14ac:dyDescent="0.25">
      <c r="A142" s="4">
        <v>15</v>
      </c>
      <c r="B142" s="11" t="s">
        <v>154</v>
      </c>
      <c r="C142" s="15"/>
      <c r="D142" s="23">
        <v>76.14</v>
      </c>
      <c r="E142" s="14"/>
      <c r="F142" s="10">
        <v>3250</v>
      </c>
      <c r="G142" s="10">
        <v>8</v>
      </c>
      <c r="H142" s="10">
        <f t="shared" si="2"/>
        <v>3258</v>
      </c>
      <c r="I142" s="14"/>
      <c r="J142" s="4" t="s">
        <v>205</v>
      </c>
      <c r="K142" s="3"/>
      <c r="L142" s="3"/>
      <c r="M142" s="3"/>
    </row>
    <row r="143" spans="1:16" ht="19.899999999999999" customHeight="1" x14ac:dyDescent="0.25">
      <c r="A143" s="3" t="s">
        <v>137</v>
      </c>
      <c r="B143" s="12" t="s">
        <v>155</v>
      </c>
      <c r="C143" s="15"/>
      <c r="D143" s="24">
        <f>SUM(D144:D170)</f>
        <v>569.03</v>
      </c>
      <c r="E143" s="14"/>
      <c r="F143" s="10">
        <f>SUM(F144:F170)</f>
        <v>200572</v>
      </c>
      <c r="G143" s="10">
        <f>SUM(G144:G170)</f>
        <v>1197</v>
      </c>
      <c r="H143" s="13">
        <f t="shared" si="2"/>
        <v>201769</v>
      </c>
      <c r="I143" s="14"/>
      <c r="J143" s="3"/>
      <c r="K143" s="3"/>
      <c r="L143" s="3"/>
      <c r="M143" s="3"/>
      <c r="O143" s="18"/>
      <c r="P143" s="18"/>
    </row>
    <row r="144" spans="1:16" ht="19.899999999999999" customHeight="1" x14ac:dyDescent="0.25">
      <c r="A144" s="4">
        <v>1</v>
      </c>
      <c r="B144" s="11" t="s">
        <v>156</v>
      </c>
      <c r="C144" s="15"/>
      <c r="D144" s="23">
        <v>14.52</v>
      </c>
      <c r="E144" s="14"/>
      <c r="F144" s="10">
        <v>17891</v>
      </c>
      <c r="G144" s="10">
        <v>244</v>
      </c>
      <c r="H144" s="10">
        <f t="shared" si="2"/>
        <v>18135</v>
      </c>
      <c r="I144" s="14"/>
      <c r="J144" s="3" t="s">
        <v>205</v>
      </c>
      <c r="K144" s="3"/>
      <c r="L144" s="3"/>
      <c r="M144" s="3"/>
    </row>
    <row r="145" spans="1:16" ht="19.899999999999999" customHeight="1" x14ac:dyDescent="0.25">
      <c r="A145" s="4">
        <v>2</v>
      </c>
      <c r="B145" s="11" t="s">
        <v>157</v>
      </c>
      <c r="C145" s="15"/>
      <c r="D145" s="23">
        <v>53.19</v>
      </c>
      <c r="E145" s="14"/>
      <c r="F145" s="10">
        <v>8297</v>
      </c>
      <c r="G145" s="10">
        <v>31</v>
      </c>
      <c r="H145" s="10">
        <f t="shared" si="2"/>
        <v>8328</v>
      </c>
      <c r="I145" s="14"/>
      <c r="J145" s="3" t="s">
        <v>205</v>
      </c>
      <c r="K145" s="3"/>
      <c r="L145" s="3"/>
      <c r="M145" s="3"/>
      <c r="O145" s="18"/>
      <c r="P145" s="18"/>
    </row>
    <row r="146" spans="1:16" ht="19.899999999999999" customHeight="1" x14ac:dyDescent="0.25">
      <c r="A146" s="4">
        <v>3</v>
      </c>
      <c r="B146" s="11" t="s">
        <v>158</v>
      </c>
      <c r="C146" s="15"/>
      <c r="D146" s="23">
        <v>14.62</v>
      </c>
      <c r="E146" s="14"/>
      <c r="F146" s="10">
        <v>6761</v>
      </c>
      <c r="G146" s="10">
        <v>70</v>
      </c>
      <c r="H146" s="10">
        <f t="shared" si="2"/>
        <v>6831</v>
      </c>
      <c r="I146" s="14"/>
      <c r="J146" s="3" t="s">
        <v>205</v>
      </c>
      <c r="K146" s="3"/>
      <c r="L146" s="3"/>
      <c r="M146" s="3"/>
    </row>
    <row r="147" spans="1:16" ht="19.899999999999999" customHeight="1" x14ac:dyDescent="0.25">
      <c r="A147" s="4">
        <v>4</v>
      </c>
      <c r="B147" s="11" t="s">
        <v>159</v>
      </c>
      <c r="C147" s="15"/>
      <c r="D147" s="23">
        <v>12.49</v>
      </c>
      <c r="E147" s="14"/>
      <c r="F147" s="10">
        <v>8975</v>
      </c>
      <c r="G147" s="10">
        <v>50</v>
      </c>
      <c r="H147" s="10">
        <f t="shared" si="2"/>
        <v>9025</v>
      </c>
      <c r="I147" s="14"/>
      <c r="J147" s="3" t="s">
        <v>205</v>
      </c>
      <c r="K147" s="3"/>
      <c r="L147" s="3"/>
      <c r="M147" s="3"/>
    </row>
    <row r="148" spans="1:16" ht="19.899999999999999" customHeight="1" x14ac:dyDescent="0.25">
      <c r="A148" s="4">
        <v>5</v>
      </c>
      <c r="B148" s="11" t="s">
        <v>160</v>
      </c>
      <c r="C148" s="15"/>
      <c r="D148" s="23">
        <v>8.77</v>
      </c>
      <c r="E148" s="14"/>
      <c r="F148" s="10">
        <v>7390</v>
      </c>
      <c r="G148" s="10">
        <v>50</v>
      </c>
      <c r="H148" s="10">
        <f t="shared" si="2"/>
        <v>7440</v>
      </c>
      <c r="I148" s="14"/>
      <c r="J148" s="3" t="s">
        <v>205</v>
      </c>
      <c r="K148" s="3"/>
      <c r="L148" s="3"/>
      <c r="M148" s="3"/>
    </row>
    <row r="149" spans="1:16" ht="19.899999999999999" customHeight="1" x14ac:dyDescent="0.25">
      <c r="A149" s="4">
        <v>6</v>
      </c>
      <c r="B149" s="11" t="s">
        <v>161</v>
      </c>
      <c r="C149" s="15"/>
      <c r="D149" s="23">
        <v>26.19</v>
      </c>
      <c r="E149" s="14"/>
      <c r="F149" s="10">
        <v>4676</v>
      </c>
      <c r="G149" s="10">
        <v>38</v>
      </c>
      <c r="H149" s="10">
        <f t="shared" si="2"/>
        <v>4714</v>
      </c>
      <c r="I149" s="14"/>
      <c r="J149" s="3" t="s">
        <v>205</v>
      </c>
      <c r="K149" s="3"/>
      <c r="L149" s="3"/>
      <c r="M149" s="3"/>
    </row>
    <row r="150" spans="1:16" ht="19.899999999999999" customHeight="1" x14ac:dyDescent="0.25">
      <c r="A150" s="4">
        <v>7</v>
      </c>
      <c r="B150" s="11" t="s">
        <v>162</v>
      </c>
      <c r="C150" s="15"/>
      <c r="D150" s="23">
        <v>15.82</v>
      </c>
      <c r="E150" s="14"/>
      <c r="F150" s="10">
        <v>7600</v>
      </c>
      <c r="G150" s="10">
        <v>42</v>
      </c>
      <c r="H150" s="10">
        <f t="shared" si="2"/>
        <v>7642</v>
      </c>
      <c r="I150" s="14"/>
      <c r="J150" s="3" t="s">
        <v>205</v>
      </c>
      <c r="K150" s="3"/>
      <c r="L150" s="3"/>
      <c r="M150" s="3"/>
    </row>
    <row r="151" spans="1:16" ht="19.899999999999999" customHeight="1" x14ac:dyDescent="0.25">
      <c r="A151" s="4">
        <v>8</v>
      </c>
      <c r="B151" s="11" t="s">
        <v>163</v>
      </c>
      <c r="C151" s="15"/>
      <c r="D151" s="23">
        <v>14.35</v>
      </c>
      <c r="E151" s="14"/>
      <c r="F151" s="10">
        <v>3262</v>
      </c>
      <c r="G151" s="10">
        <v>7</v>
      </c>
      <c r="H151" s="10">
        <f t="shared" si="2"/>
        <v>3269</v>
      </c>
      <c r="I151" s="14"/>
      <c r="J151" s="3" t="s">
        <v>205</v>
      </c>
      <c r="K151" s="3"/>
      <c r="L151" s="3"/>
      <c r="M151" s="3"/>
    </row>
    <row r="152" spans="1:16" ht="19.899999999999999" customHeight="1" x14ac:dyDescent="0.25">
      <c r="A152" s="4">
        <v>9</v>
      </c>
      <c r="B152" s="11" t="s">
        <v>164</v>
      </c>
      <c r="C152" s="15"/>
      <c r="D152" s="23">
        <v>14.65</v>
      </c>
      <c r="E152" s="14"/>
      <c r="F152" s="10">
        <v>5555</v>
      </c>
      <c r="G152" s="10">
        <v>115</v>
      </c>
      <c r="H152" s="10">
        <f t="shared" si="2"/>
        <v>5670</v>
      </c>
      <c r="I152" s="14"/>
      <c r="J152" s="3" t="s">
        <v>205</v>
      </c>
      <c r="K152" s="3"/>
      <c r="L152" s="3"/>
      <c r="M152" s="3"/>
    </row>
    <row r="153" spans="1:16" ht="19.899999999999999" customHeight="1" x14ac:dyDescent="0.25">
      <c r="A153" s="4">
        <v>10</v>
      </c>
      <c r="B153" s="11" t="s">
        <v>165</v>
      </c>
      <c r="C153" s="15"/>
      <c r="D153" s="23">
        <v>27.54</v>
      </c>
      <c r="E153" s="14"/>
      <c r="F153" s="10">
        <v>5936</v>
      </c>
      <c r="G153" s="10">
        <v>21</v>
      </c>
      <c r="H153" s="10">
        <f t="shared" si="2"/>
        <v>5957</v>
      </c>
      <c r="I153" s="14"/>
      <c r="J153" s="3" t="s">
        <v>205</v>
      </c>
      <c r="K153" s="3"/>
      <c r="L153" s="3"/>
      <c r="M153" s="3"/>
    </row>
    <row r="154" spans="1:16" ht="19.899999999999999" customHeight="1" x14ac:dyDescent="0.25">
      <c r="A154" s="4">
        <v>11</v>
      </c>
      <c r="B154" s="11" t="s">
        <v>166</v>
      </c>
      <c r="C154" s="15"/>
      <c r="D154" s="23">
        <v>13.41</v>
      </c>
      <c r="E154" s="14"/>
      <c r="F154" s="10">
        <v>7561</v>
      </c>
      <c r="G154" s="10">
        <v>20</v>
      </c>
      <c r="H154" s="10">
        <f t="shared" si="2"/>
        <v>7581</v>
      </c>
      <c r="I154" s="14"/>
      <c r="J154" s="3" t="s">
        <v>205</v>
      </c>
      <c r="K154" s="3"/>
      <c r="L154" s="3"/>
      <c r="M154" s="3"/>
    </row>
    <row r="155" spans="1:16" ht="19.899999999999999" customHeight="1" x14ac:dyDescent="0.25">
      <c r="A155" s="4">
        <v>12</v>
      </c>
      <c r="B155" s="11" t="s">
        <v>167</v>
      </c>
      <c r="C155" s="15"/>
      <c r="D155" s="23">
        <v>26.65</v>
      </c>
      <c r="E155" s="14"/>
      <c r="F155" s="10">
        <v>13202</v>
      </c>
      <c r="G155" s="10">
        <v>77</v>
      </c>
      <c r="H155" s="10">
        <f t="shared" si="2"/>
        <v>13279</v>
      </c>
      <c r="I155" s="14"/>
      <c r="J155" s="3" t="s">
        <v>205</v>
      </c>
      <c r="K155" s="3"/>
      <c r="L155" s="3"/>
      <c r="M155" s="3"/>
    </row>
    <row r="156" spans="1:16" ht="19.899999999999999" customHeight="1" x14ac:dyDescent="0.25">
      <c r="A156" s="4">
        <v>13</v>
      </c>
      <c r="B156" s="11" t="s">
        <v>168</v>
      </c>
      <c r="C156" s="15"/>
      <c r="D156" s="23">
        <v>22.36</v>
      </c>
      <c r="E156" s="14"/>
      <c r="F156" s="10">
        <v>4475</v>
      </c>
      <c r="G156" s="10">
        <v>20</v>
      </c>
      <c r="H156" s="10">
        <f t="shared" si="2"/>
        <v>4495</v>
      </c>
      <c r="I156" s="14"/>
      <c r="J156" s="3" t="s">
        <v>205</v>
      </c>
      <c r="K156" s="3"/>
      <c r="L156" s="3"/>
      <c r="M156" s="3"/>
    </row>
    <row r="157" spans="1:16" ht="19.899999999999999" customHeight="1" x14ac:dyDescent="0.25">
      <c r="A157" s="4">
        <v>14</v>
      </c>
      <c r="B157" s="11" t="s">
        <v>169</v>
      </c>
      <c r="C157" s="15"/>
      <c r="D157" s="23">
        <v>13.37</v>
      </c>
      <c r="E157" s="14"/>
      <c r="F157" s="10">
        <v>4953</v>
      </c>
      <c r="G157" s="10">
        <v>14</v>
      </c>
      <c r="H157" s="10">
        <f t="shared" si="2"/>
        <v>4967</v>
      </c>
      <c r="I157" s="14"/>
      <c r="J157" s="3" t="s">
        <v>205</v>
      </c>
      <c r="K157" s="3"/>
      <c r="L157" s="3"/>
      <c r="M157" s="3"/>
    </row>
    <row r="158" spans="1:16" ht="19.899999999999999" customHeight="1" x14ac:dyDescent="0.25">
      <c r="A158" s="4">
        <v>15</v>
      </c>
      <c r="B158" s="11" t="s">
        <v>170</v>
      </c>
      <c r="C158" s="15"/>
      <c r="D158" s="23">
        <v>22.9</v>
      </c>
      <c r="E158" s="14"/>
      <c r="F158" s="10">
        <v>4919</v>
      </c>
      <c r="G158" s="10">
        <v>8</v>
      </c>
      <c r="H158" s="10">
        <f t="shared" si="2"/>
        <v>4927</v>
      </c>
      <c r="I158" s="14"/>
      <c r="J158" s="3" t="s">
        <v>205</v>
      </c>
      <c r="K158" s="3"/>
      <c r="L158" s="3"/>
      <c r="M158" s="3"/>
    </row>
    <row r="159" spans="1:16" ht="19.899999999999999" customHeight="1" x14ac:dyDescent="0.25">
      <c r="A159" s="4">
        <v>16</v>
      </c>
      <c r="B159" s="11" t="s">
        <v>171</v>
      </c>
      <c r="C159" s="15"/>
      <c r="D159" s="23">
        <v>33.869999999999997</v>
      </c>
      <c r="E159" s="14"/>
      <c r="F159" s="10">
        <v>7025</v>
      </c>
      <c r="G159" s="10">
        <v>8</v>
      </c>
      <c r="H159" s="10">
        <f t="shared" si="2"/>
        <v>7033</v>
      </c>
      <c r="I159" s="14"/>
      <c r="J159" s="3" t="s">
        <v>205</v>
      </c>
      <c r="K159" s="3"/>
      <c r="L159" s="3"/>
      <c r="M159" s="3"/>
    </row>
    <row r="160" spans="1:16" ht="19.899999999999999" customHeight="1" x14ac:dyDescent="0.25">
      <c r="A160" s="4">
        <v>17</v>
      </c>
      <c r="B160" s="11" t="s">
        <v>172</v>
      </c>
      <c r="C160" s="15"/>
      <c r="D160" s="23">
        <v>22.61</v>
      </c>
      <c r="E160" s="14"/>
      <c r="F160" s="10">
        <v>7622</v>
      </c>
      <c r="G160" s="10">
        <v>16</v>
      </c>
      <c r="H160" s="10">
        <f t="shared" si="2"/>
        <v>7638</v>
      </c>
      <c r="I160" s="14"/>
      <c r="J160" s="3" t="s">
        <v>205</v>
      </c>
      <c r="K160" s="3"/>
      <c r="L160" s="3"/>
      <c r="M160" s="3"/>
    </row>
    <row r="161" spans="1:13" ht="19.899999999999999" customHeight="1" x14ac:dyDescent="0.25">
      <c r="A161" s="4">
        <v>18</v>
      </c>
      <c r="B161" s="11" t="s">
        <v>173</v>
      </c>
      <c r="C161" s="7"/>
      <c r="D161" s="23">
        <v>20.66</v>
      </c>
      <c r="E161" s="9"/>
      <c r="F161" s="10">
        <v>7556</v>
      </c>
      <c r="G161" s="10">
        <v>9</v>
      </c>
      <c r="H161" s="10">
        <f t="shared" si="2"/>
        <v>7565</v>
      </c>
      <c r="I161" s="9"/>
      <c r="J161" s="3" t="s">
        <v>205</v>
      </c>
      <c r="K161" s="4"/>
      <c r="L161" s="4"/>
      <c r="M161" s="4"/>
    </row>
    <row r="162" spans="1:13" ht="19.899999999999999" customHeight="1" x14ac:dyDescent="0.25">
      <c r="A162" s="4">
        <v>19</v>
      </c>
      <c r="B162" s="11" t="s">
        <v>174</v>
      </c>
      <c r="C162" s="7"/>
      <c r="D162" s="23">
        <v>10.27</v>
      </c>
      <c r="E162" s="9"/>
      <c r="F162" s="10">
        <v>4637</v>
      </c>
      <c r="G162" s="10">
        <v>13</v>
      </c>
      <c r="H162" s="10">
        <f t="shared" si="2"/>
        <v>4650</v>
      </c>
      <c r="I162" s="9"/>
      <c r="J162" s="3" t="s">
        <v>205</v>
      </c>
      <c r="K162" s="4"/>
      <c r="L162" s="4"/>
      <c r="M162" s="4"/>
    </row>
    <row r="163" spans="1:13" ht="19.899999999999999" customHeight="1" x14ac:dyDescent="0.25">
      <c r="A163" s="4">
        <v>20</v>
      </c>
      <c r="B163" s="11" t="s">
        <v>175</v>
      </c>
      <c r="C163" s="7"/>
      <c r="D163" s="23">
        <v>25.91</v>
      </c>
      <c r="E163" s="9"/>
      <c r="F163" s="10">
        <v>9656</v>
      </c>
      <c r="G163" s="10">
        <v>17</v>
      </c>
      <c r="H163" s="10">
        <f t="shared" si="2"/>
        <v>9673</v>
      </c>
      <c r="I163" s="9"/>
      <c r="J163" s="3" t="s">
        <v>205</v>
      </c>
      <c r="K163" s="4"/>
      <c r="L163" s="4"/>
      <c r="M163" s="4"/>
    </row>
    <row r="164" spans="1:13" ht="19.899999999999999" customHeight="1" x14ac:dyDescent="0.25">
      <c r="A164" s="4">
        <v>21</v>
      </c>
      <c r="B164" s="11" t="s">
        <v>176</v>
      </c>
      <c r="C164" s="7"/>
      <c r="D164" s="23">
        <v>14.4</v>
      </c>
      <c r="E164" s="9"/>
      <c r="F164" s="10">
        <v>7242</v>
      </c>
      <c r="G164" s="10">
        <v>68</v>
      </c>
      <c r="H164" s="10">
        <f t="shared" si="2"/>
        <v>7310</v>
      </c>
      <c r="I164" s="9"/>
      <c r="J164" s="3" t="s">
        <v>205</v>
      </c>
      <c r="K164" s="4"/>
      <c r="L164" s="4"/>
      <c r="M164" s="4"/>
    </row>
    <row r="165" spans="1:13" ht="19.899999999999999" customHeight="1" x14ac:dyDescent="0.25">
      <c r="A165" s="4">
        <v>22</v>
      </c>
      <c r="B165" s="11" t="s">
        <v>177</v>
      </c>
      <c r="C165" s="7"/>
      <c r="D165" s="23">
        <v>23.65</v>
      </c>
      <c r="E165" s="9"/>
      <c r="F165" s="10">
        <v>4955</v>
      </c>
      <c r="G165" s="10">
        <v>12</v>
      </c>
      <c r="H165" s="10">
        <f t="shared" si="2"/>
        <v>4967</v>
      </c>
      <c r="I165" s="9"/>
      <c r="J165" s="3" t="s">
        <v>205</v>
      </c>
      <c r="K165" s="4"/>
      <c r="L165" s="4"/>
      <c r="M165" s="4"/>
    </row>
    <row r="166" spans="1:13" ht="19.899999999999999" customHeight="1" x14ac:dyDescent="0.25">
      <c r="A166" s="4">
        <v>23</v>
      </c>
      <c r="B166" s="11" t="s">
        <v>178</v>
      </c>
      <c r="C166" s="7"/>
      <c r="D166" s="23">
        <v>23.01</v>
      </c>
      <c r="E166" s="9"/>
      <c r="F166" s="10">
        <v>6223</v>
      </c>
      <c r="G166" s="10">
        <v>7</v>
      </c>
      <c r="H166" s="10">
        <f t="shared" si="2"/>
        <v>6230</v>
      </c>
      <c r="I166" s="9"/>
      <c r="J166" s="3" t="s">
        <v>205</v>
      </c>
      <c r="K166" s="4"/>
      <c r="L166" s="4"/>
      <c r="M166" s="4"/>
    </row>
    <row r="167" spans="1:13" ht="19.899999999999999" customHeight="1" x14ac:dyDescent="0.25">
      <c r="A167" s="4">
        <v>24</v>
      </c>
      <c r="B167" s="11" t="s">
        <v>179</v>
      </c>
      <c r="C167" s="4"/>
      <c r="D167" s="23">
        <v>19.68</v>
      </c>
      <c r="E167" s="9"/>
      <c r="F167" s="10">
        <v>4368</v>
      </c>
      <c r="G167" s="10">
        <v>74</v>
      </c>
      <c r="H167" s="10">
        <f t="shared" si="2"/>
        <v>4442</v>
      </c>
      <c r="I167" s="9"/>
      <c r="J167" s="3" t="s">
        <v>205</v>
      </c>
      <c r="K167" s="4"/>
      <c r="L167" s="4"/>
      <c r="M167" s="4"/>
    </row>
    <row r="168" spans="1:13" ht="19.899999999999999" customHeight="1" x14ac:dyDescent="0.25">
      <c r="A168" s="4">
        <v>25</v>
      </c>
      <c r="B168" s="11" t="s">
        <v>180</v>
      </c>
      <c r="C168" s="4"/>
      <c r="D168" s="23">
        <v>10.94</v>
      </c>
      <c r="E168" s="9"/>
      <c r="F168" s="10">
        <v>7740</v>
      </c>
      <c r="G168" s="10">
        <v>45</v>
      </c>
      <c r="H168" s="10">
        <f t="shared" si="2"/>
        <v>7785</v>
      </c>
      <c r="I168" s="9"/>
      <c r="J168" s="3" t="s">
        <v>205</v>
      </c>
      <c r="K168" s="4"/>
      <c r="L168" s="4"/>
      <c r="M168" s="4"/>
    </row>
    <row r="169" spans="1:13" ht="19.899999999999999" customHeight="1" x14ac:dyDescent="0.25">
      <c r="A169" s="4">
        <v>26</v>
      </c>
      <c r="B169" s="11" t="s">
        <v>181</v>
      </c>
      <c r="C169" s="4"/>
      <c r="D169" s="23">
        <v>24.53</v>
      </c>
      <c r="E169" s="9"/>
      <c r="F169" s="10">
        <v>8808</v>
      </c>
      <c r="G169" s="10">
        <v>28</v>
      </c>
      <c r="H169" s="10">
        <f t="shared" si="2"/>
        <v>8836</v>
      </c>
      <c r="I169" s="9"/>
      <c r="J169" s="3" t="s">
        <v>205</v>
      </c>
      <c r="K169" s="4"/>
      <c r="L169" s="4"/>
      <c r="M169" s="4"/>
    </row>
    <row r="170" spans="1:13" ht="19.899999999999999" customHeight="1" x14ac:dyDescent="0.25">
      <c r="A170" s="4">
        <v>27</v>
      </c>
      <c r="B170" s="11" t="s">
        <v>182</v>
      </c>
      <c r="C170" s="7"/>
      <c r="D170" s="23">
        <v>38.67</v>
      </c>
      <c r="E170" s="9"/>
      <c r="F170" s="10">
        <v>13287</v>
      </c>
      <c r="G170" s="17">
        <v>93</v>
      </c>
      <c r="H170" s="10">
        <f t="shared" si="2"/>
        <v>13380</v>
      </c>
      <c r="I170" s="9"/>
      <c r="J170" s="3" t="s">
        <v>205</v>
      </c>
      <c r="K170" s="4"/>
      <c r="L170" s="4"/>
      <c r="M170" s="4"/>
    </row>
    <row r="171" spans="1:13" ht="19.899999999999999" customHeight="1" x14ac:dyDescent="0.25">
      <c r="A171" s="3" t="s">
        <v>183</v>
      </c>
      <c r="B171" s="16" t="s">
        <v>184</v>
      </c>
      <c r="C171" s="15"/>
      <c r="D171" s="22">
        <f>SUM(D172:D191)</f>
        <v>241.4</v>
      </c>
      <c r="E171" s="14"/>
      <c r="F171" s="13">
        <f>SUM(F172:F191)</f>
        <v>176516</v>
      </c>
      <c r="G171" s="13">
        <f>SUM(G172:G191)</f>
        <v>1877</v>
      </c>
      <c r="H171" s="13">
        <f t="shared" si="2"/>
        <v>178393</v>
      </c>
      <c r="I171" s="14"/>
      <c r="J171" s="3"/>
      <c r="K171" s="3"/>
      <c r="L171" s="3"/>
      <c r="M171" s="3"/>
    </row>
    <row r="172" spans="1:13" ht="19.899999999999999" customHeight="1" x14ac:dyDescent="0.25">
      <c r="A172" s="4">
        <v>1</v>
      </c>
      <c r="B172" s="11" t="s">
        <v>185</v>
      </c>
      <c r="C172" s="7"/>
      <c r="D172" s="23">
        <v>10.32</v>
      </c>
      <c r="E172" s="9"/>
      <c r="F172" s="10">
        <v>10859</v>
      </c>
      <c r="G172" s="10">
        <v>257</v>
      </c>
      <c r="H172" s="10">
        <f t="shared" si="2"/>
        <v>11116</v>
      </c>
      <c r="I172" s="9"/>
      <c r="J172" s="4"/>
      <c r="K172" s="4"/>
      <c r="L172" s="4"/>
      <c r="M172" s="4"/>
    </row>
    <row r="173" spans="1:13" ht="19.899999999999999" customHeight="1" x14ac:dyDescent="0.25">
      <c r="A173" s="4">
        <v>2</v>
      </c>
      <c r="B173" s="11" t="s">
        <v>186</v>
      </c>
      <c r="C173" s="7"/>
      <c r="D173" s="23">
        <v>17.440000000000001</v>
      </c>
      <c r="E173" s="9"/>
      <c r="F173" s="10">
        <v>7534</v>
      </c>
      <c r="G173" s="10">
        <v>15</v>
      </c>
      <c r="H173" s="10">
        <f t="shared" si="2"/>
        <v>7549</v>
      </c>
      <c r="I173" s="9"/>
      <c r="J173" s="4" t="s">
        <v>205</v>
      </c>
      <c r="K173" s="4"/>
      <c r="L173" s="4"/>
      <c r="M173" s="4"/>
    </row>
    <row r="174" spans="1:13" ht="19.899999999999999" customHeight="1" x14ac:dyDescent="0.25">
      <c r="A174" s="4">
        <v>3</v>
      </c>
      <c r="B174" s="11" t="s">
        <v>187</v>
      </c>
      <c r="C174" s="7"/>
      <c r="D174" s="23">
        <v>14.04</v>
      </c>
      <c r="E174" s="9"/>
      <c r="F174" s="10">
        <v>7969</v>
      </c>
      <c r="G174" s="10">
        <v>9</v>
      </c>
      <c r="H174" s="10">
        <f t="shared" si="2"/>
        <v>7978</v>
      </c>
      <c r="I174" s="9"/>
      <c r="J174" s="4"/>
      <c r="K174" s="4"/>
      <c r="L174" s="4"/>
      <c r="M174" s="4"/>
    </row>
    <row r="175" spans="1:13" ht="19.899999999999999" customHeight="1" x14ac:dyDescent="0.25">
      <c r="A175" s="4">
        <v>4</v>
      </c>
      <c r="B175" s="11" t="s">
        <v>188</v>
      </c>
      <c r="C175" s="7"/>
      <c r="D175" s="23">
        <v>9.6199999999999992</v>
      </c>
      <c r="E175" s="9"/>
      <c r="F175" s="10">
        <v>6641</v>
      </c>
      <c r="G175" s="10">
        <v>16</v>
      </c>
      <c r="H175" s="10">
        <f t="shared" si="2"/>
        <v>6657</v>
      </c>
      <c r="I175" s="9"/>
      <c r="J175" s="4"/>
      <c r="K175" s="4"/>
      <c r="L175" s="4"/>
      <c r="M175" s="4"/>
    </row>
    <row r="176" spans="1:13" ht="19.899999999999999" customHeight="1" x14ac:dyDescent="0.25">
      <c r="A176" s="4">
        <v>5</v>
      </c>
      <c r="B176" s="11" t="s">
        <v>189</v>
      </c>
      <c r="C176" s="7"/>
      <c r="D176" s="23">
        <v>12.72</v>
      </c>
      <c r="E176" s="9"/>
      <c r="F176" s="10">
        <v>9637</v>
      </c>
      <c r="G176" s="10">
        <v>967</v>
      </c>
      <c r="H176" s="10">
        <f t="shared" si="2"/>
        <v>10604</v>
      </c>
      <c r="I176" s="9"/>
      <c r="J176" s="4"/>
      <c r="K176" s="4"/>
      <c r="L176" s="4"/>
      <c r="M176" s="4"/>
    </row>
    <row r="177" spans="1:13" ht="19.899999999999999" customHeight="1" x14ac:dyDescent="0.25">
      <c r="A177" s="4">
        <v>6</v>
      </c>
      <c r="B177" s="11" t="s">
        <v>190</v>
      </c>
      <c r="C177" s="7"/>
      <c r="D177" s="23">
        <v>7.57</v>
      </c>
      <c r="E177" s="9"/>
      <c r="F177" s="10">
        <v>8666</v>
      </c>
      <c r="G177" s="10">
        <v>44</v>
      </c>
      <c r="H177" s="10">
        <f t="shared" si="2"/>
        <v>8710</v>
      </c>
      <c r="I177" s="9"/>
      <c r="J177" s="4"/>
      <c r="K177" s="4"/>
      <c r="L177" s="4"/>
      <c r="M177" s="4"/>
    </row>
    <row r="178" spans="1:13" ht="19.899999999999999" customHeight="1" x14ac:dyDescent="0.25">
      <c r="A178" s="4">
        <v>7</v>
      </c>
      <c r="B178" s="11" t="s">
        <v>191</v>
      </c>
      <c r="C178" s="7"/>
      <c r="D178" s="23">
        <v>5.32</v>
      </c>
      <c r="E178" s="9"/>
      <c r="F178" s="10">
        <v>7776</v>
      </c>
      <c r="G178" s="10">
        <v>17</v>
      </c>
      <c r="H178" s="10">
        <f t="shared" si="2"/>
        <v>7793</v>
      </c>
      <c r="I178" s="9"/>
      <c r="J178" s="4"/>
      <c r="K178" s="4"/>
      <c r="L178" s="4"/>
      <c r="M178" s="4"/>
    </row>
    <row r="179" spans="1:13" ht="19.899999999999999" customHeight="1" x14ac:dyDescent="0.25">
      <c r="A179" s="4">
        <v>8</v>
      </c>
      <c r="B179" s="11" t="s">
        <v>192</v>
      </c>
      <c r="C179" s="7"/>
      <c r="D179" s="23">
        <v>10.199999999999999</v>
      </c>
      <c r="E179" s="9"/>
      <c r="F179" s="10">
        <v>10558</v>
      </c>
      <c r="G179" s="10">
        <v>105</v>
      </c>
      <c r="H179" s="10">
        <f t="shared" si="2"/>
        <v>10663</v>
      </c>
      <c r="I179" s="9"/>
      <c r="J179" s="4"/>
      <c r="K179" s="4"/>
      <c r="L179" s="4"/>
      <c r="M179" s="4"/>
    </row>
    <row r="180" spans="1:13" ht="19.899999999999999" customHeight="1" x14ac:dyDescent="0.25">
      <c r="A180" s="4">
        <v>9</v>
      </c>
      <c r="B180" s="11" t="s">
        <v>193</v>
      </c>
      <c r="C180" s="7"/>
      <c r="D180" s="23">
        <v>4.6100000000000003</v>
      </c>
      <c r="E180" s="9"/>
      <c r="F180" s="10">
        <v>5654</v>
      </c>
      <c r="G180" s="10">
        <v>27</v>
      </c>
      <c r="H180" s="10">
        <f t="shared" si="2"/>
        <v>5681</v>
      </c>
      <c r="I180" s="9"/>
      <c r="J180" s="4"/>
      <c r="K180" s="4"/>
      <c r="L180" s="4"/>
      <c r="M180" s="4"/>
    </row>
    <row r="181" spans="1:13" ht="19.899999999999999" customHeight="1" x14ac:dyDescent="0.25">
      <c r="A181" s="4">
        <v>10</v>
      </c>
      <c r="B181" s="11" t="s">
        <v>194</v>
      </c>
      <c r="C181" s="7"/>
      <c r="D181" s="23">
        <v>12.63</v>
      </c>
      <c r="E181" s="9"/>
      <c r="F181" s="10">
        <v>12646</v>
      </c>
      <c r="G181" s="10">
        <v>80</v>
      </c>
      <c r="H181" s="10">
        <f t="shared" si="2"/>
        <v>12726</v>
      </c>
      <c r="I181" s="9"/>
      <c r="J181" s="4"/>
      <c r="K181" s="4"/>
      <c r="L181" s="4"/>
      <c r="M181" s="4"/>
    </row>
    <row r="182" spans="1:13" ht="19.899999999999999" customHeight="1" x14ac:dyDescent="0.25">
      <c r="A182" s="4">
        <v>11</v>
      </c>
      <c r="B182" s="11" t="s">
        <v>195</v>
      </c>
      <c r="C182" s="7"/>
      <c r="D182" s="23">
        <v>5.98</v>
      </c>
      <c r="E182" s="9"/>
      <c r="F182" s="10">
        <v>9252</v>
      </c>
      <c r="G182" s="10">
        <v>26</v>
      </c>
      <c r="H182" s="10">
        <f t="shared" si="2"/>
        <v>9278</v>
      </c>
      <c r="I182" s="9"/>
      <c r="J182" s="4"/>
      <c r="K182" s="4"/>
      <c r="L182" s="4"/>
      <c r="M182" s="4"/>
    </row>
    <row r="183" spans="1:13" ht="19.899999999999999" customHeight="1" x14ac:dyDescent="0.25">
      <c r="A183" s="4">
        <v>12</v>
      </c>
      <c r="B183" s="11" t="s">
        <v>196</v>
      </c>
      <c r="C183" s="7"/>
      <c r="D183" s="23">
        <v>10.49</v>
      </c>
      <c r="E183" s="9"/>
      <c r="F183" s="10">
        <v>10655</v>
      </c>
      <c r="G183" s="10">
        <v>30</v>
      </c>
      <c r="H183" s="10">
        <f t="shared" si="2"/>
        <v>10685</v>
      </c>
      <c r="I183" s="9"/>
      <c r="J183" s="4" t="s">
        <v>205</v>
      </c>
      <c r="K183" s="4"/>
      <c r="L183" s="4"/>
      <c r="M183" s="4"/>
    </row>
    <row r="184" spans="1:13" ht="19.899999999999999" customHeight="1" x14ac:dyDescent="0.25">
      <c r="A184" s="4">
        <v>13</v>
      </c>
      <c r="B184" s="11" t="s">
        <v>197</v>
      </c>
      <c r="C184" s="7"/>
      <c r="D184" s="23">
        <v>20.55</v>
      </c>
      <c r="E184" s="9"/>
      <c r="F184" s="10">
        <v>10070</v>
      </c>
      <c r="G184" s="10">
        <v>30</v>
      </c>
      <c r="H184" s="10">
        <f t="shared" si="2"/>
        <v>10100</v>
      </c>
      <c r="I184" s="9"/>
      <c r="J184" s="4" t="s">
        <v>205</v>
      </c>
      <c r="K184" s="4"/>
      <c r="L184" s="4"/>
      <c r="M184" s="4"/>
    </row>
    <row r="185" spans="1:13" ht="19.899999999999999" customHeight="1" x14ac:dyDescent="0.25">
      <c r="A185" s="4">
        <v>14</v>
      </c>
      <c r="B185" s="11" t="s">
        <v>198</v>
      </c>
      <c r="C185" s="7"/>
      <c r="D185" s="23">
        <v>21.25</v>
      </c>
      <c r="E185" s="9"/>
      <c r="F185" s="10">
        <v>9488</v>
      </c>
      <c r="G185" s="10">
        <v>30</v>
      </c>
      <c r="H185" s="10">
        <f t="shared" si="2"/>
        <v>9518</v>
      </c>
      <c r="I185" s="9"/>
      <c r="J185" s="4" t="s">
        <v>205</v>
      </c>
      <c r="K185" s="4"/>
      <c r="L185" s="4"/>
      <c r="M185" s="4"/>
    </row>
    <row r="186" spans="1:13" ht="19.899999999999999" customHeight="1" x14ac:dyDescent="0.25">
      <c r="A186" s="4">
        <v>15</v>
      </c>
      <c r="B186" s="11" t="s">
        <v>199</v>
      </c>
      <c r="C186" s="7"/>
      <c r="D186" s="23">
        <v>21.39</v>
      </c>
      <c r="E186" s="9"/>
      <c r="F186" s="10">
        <v>9006</v>
      </c>
      <c r="G186" s="10">
        <v>26</v>
      </c>
      <c r="H186" s="10">
        <f t="shared" si="2"/>
        <v>9032</v>
      </c>
      <c r="I186" s="9"/>
      <c r="J186" s="4" t="s">
        <v>205</v>
      </c>
      <c r="K186" s="4"/>
      <c r="L186" s="4"/>
      <c r="M186" s="4"/>
    </row>
    <row r="187" spans="1:13" ht="19.899999999999999" customHeight="1" x14ac:dyDescent="0.25">
      <c r="A187" s="4">
        <v>16</v>
      </c>
      <c r="B187" s="11" t="s">
        <v>200</v>
      </c>
      <c r="C187" s="7"/>
      <c r="D187" s="23">
        <v>27.09</v>
      </c>
      <c r="E187" s="9"/>
      <c r="F187" s="10">
        <v>6557</v>
      </c>
      <c r="G187" s="10">
        <v>35</v>
      </c>
      <c r="H187" s="10">
        <f t="shared" si="2"/>
        <v>6592</v>
      </c>
      <c r="I187" s="9"/>
      <c r="J187" s="4" t="s">
        <v>205</v>
      </c>
      <c r="K187" s="4"/>
      <c r="L187" s="4"/>
      <c r="M187" s="4"/>
    </row>
    <row r="188" spans="1:13" ht="19.899999999999999" customHeight="1" x14ac:dyDescent="0.25">
      <c r="A188" s="4">
        <v>17</v>
      </c>
      <c r="B188" s="11" t="s">
        <v>201</v>
      </c>
      <c r="C188" s="7"/>
      <c r="D188" s="23">
        <v>4.9800000000000004</v>
      </c>
      <c r="E188" s="9"/>
      <c r="F188" s="10">
        <v>6473</v>
      </c>
      <c r="G188" s="10">
        <v>28</v>
      </c>
      <c r="H188" s="10">
        <f t="shared" si="2"/>
        <v>6501</v>
      </c>
      <c r="I188" s="9"/>
      <c r="J188" s="4"/>
      <c r="K188" s="4"/>
      <c r="L188" s="4"/>
      <c r="M188" s="4"/>
    </row>
    <row r="189" spans="1:13" ht="19.899999999999999" customHeight="1" x14ac:dyDescent="0.25">
      <c r="A189" s="4">
        <v>18</v>
      </c>
      <c r="B189" s="11" t="s">
        <v>202</v>
      </c>
      <c r="C189" s="7"/>
      <c r="D189" s="23">
        <v>11.61</v>
      </c>
      <c r="E189" s="9"/>
      <c r="F189" s="10">
        <v>10783</v>
      </c>
      <c r="G189" s="10">
        <v>56</v>
      </c>
      <c r="H189" s="10">
        <f t="shared" si="2"/>
        <v>10839</v>
      </c>
      <c r="I189" s="9"/>
      <c r="J189" s="4"/>
      <c r="K189" s="4"/>
      <c r="L189" s="4"/>
      <c r="M189" s="4"/>
    </row>
    <row r="190" spans="1:13" ht="19.899999999999999" customHeight="1" x14ac:dyDescent="0.25">
      <c r="A190" s="4">
        <v>19</v>
      </c>
      <c r="B190" s="11" t="s">
        <v>203</v>
      </c>
      <c r="C190" s="7"/>
      <c r="D190" s="23">
        <v>5.86</v>
      </c>
      <c r="E190" s="9"/>
      <c r="F190" s="10">
        <v>6976</v>
      </c>
      <c r="G190" s="10">
        <v>20</v>
      </c>
      <c r="H190" s="10">
        <f t="shared" si="2"/>
        <v>6996</v>
      </c>
      <c r="I190" s="9"/>
      <c r="J190" s="4"/>
      <c r="K190" s="4"/>
      <c r="L190" s="4"/>
      <c r="M190" s="4"/>
    </row>
    <row r="191" spans="1:13" ht="19.899999999999999" customHeight="1" x14ac:dyDescent="0.25">
      <c r="A191" s="4">
        <v>20</v>
      </c>
      <c r="B191" s="11" t="s">
        <v>204</v>
      </c>
      <c r="C191" s="7"/>
      <c r="D191" s="23">
        <v>7.73</v>
      </c>
      <c r="E191" s="9"/>
      <c r="F191" s="10">
        <v>9316</v>
      </c>
      <c r="G191" s="10">
        <v>59</v>
      </c>
      <c r="H191" s="10">
        <f t="shared" si="2"/>
        <v>9375</v>
      </c>
      <c r="I191" s="9"/>
      <c r="J191" s="4"/>
      <c r="K191" s="4"/>
      <c r="L191" s="4"/>
      <c r="M191" s="4"/>
    </row>
    <row r="192" spans="1:13" ht="13.5" customHeight="1" x14ac:dyDescent="0.25"/>
    <row r="193" spans="1:14" ht="72" customHeight="1" x14ac:dyDescent="0.25">
      <c r="A193" s="109" t="s">
        <v>15</v>
      </c>
      <c r="B193" s="109"/>
      <c r="C193" s="109"/>
      <c r="D193" s="109"/>
      <c r="E193" s="109"/>
      <c r="F193" s="109"/>
      <c r="G193" s="109"/>
      <c r="H193" s="109"/>
      <c r="I193" s="109"/>
      <c r="J193" s="109"/>
      <c r="K193" s="109"/>
      <c r="L193" s="109"/>
      <c r="M193" s="109"/>
    </row>
    <row r="194" spans="1:14" ht="13.5" customHeight="1" x14ac:dyDescent="0.25">
      <c r="A194" s="1"/>
      <c r="B194" s="1"/>
      <c r="C194" s="1"/>
      <c r="D194" s="1"/>
      <c r="E194" s="1"/>
      <c r="F194" s="1"/>
      <c r="G194" s="1"/>
      <c r="H194" s="1"/>
      <c r="I194" s="1"/>
      <c r="J194" s="1"/>
      <c r="K194" s="1"/>
      <c r="L194" s="1"/>
      <c r="M194" s="1"/>
      <c r="N194" s="1"/>
    </row>
    <row r="195" spans="1:14" ht="23.1" customHeight="1" x14ac:dyDescent="0.25">
      <c r="A195" s="1"/>
      <c r="B195" s="1"/>
      <c r="C195" s="1"/>
      <c r="D195" s="1"/>
      <c r="E195" s="1"/>
      <c r="F195" s="1"/>
      <c r="G195" s="1"/>
      <c r="H195" s="1"/>
      <c r="I195" s="1"/>
      <c r="J195" s="1"/>
      <c r="K195" s="1"/>
      <c r="L195" s="1"/>
      <c r="M195" s="1"/>
      <c r="N195" s="1"/>
    </row>
    <row r="196" spans="1:14" ht="23.1" customHeight="1" x14ac:dyDescent="0.25">
      <c r="A196" s="1"/>
      <c r="B196" s="1"/>
      <c r="C196" s="1"/>
      <c r="D196" s="1"/>
      <c r="E196" s="1"/>
      <c r="F196" s="1"/>
      <c r="G196" s="1"/>
      <c r="H196" s="1"/>
      <c r="I196" s="1"/>
      <c r="J196" s="1"/>
      <c r="K196" s="1"/>
      <c r="L196" s="1"/>
      <c r="M196" s="1"/>
      <c r="N196" s="1"/>
    </row>
    <row r="197" spans="1:14" ht="23.1" customHeight="1" x14ac:dyDescent="0.25">
      <c r="A197" s="1"/>
      <c r="B197" s="1"/>
      <c r="C197" s="1"/>
      <c r="D197" s="1"/>
      <c r="E197" s="1"/>
      <c r="F197" s="1"/>
      <c r="G197" s="1"/>
      <c r="H197" s="1"/>
      <c r="I197" s="1"/>
      <c r="J197" s="1"/>
      <c r="K197" s="1"/>
      <c r="L197" s="1"/>
      <c r="M197" s="1"/>
      <c r="N197" s="1"/>
    </row>
  </sheetData>
  <mergeCells count="21">
    <mergeCell ref="A6:A9"/>
    <mergeCell ref="A193:M193"/>
    <mergeCell ref="H1:M1"/>
    <mergeCell ref="A2:B2"/>
    <mergeCell ref="F8:F9"/>
    <mergeCell ref="G8:G9"/>
    <mergeCell ref="A3:M3"/>
    <mergeCell ref="A4:M4"/>
    <mergeCell ref="I8:I9"/>
    <mergeCell ref="E8:E9"/>
    <mergeCell ref="H8:H9"/>
    <mergeCell ref="D8:D9"/>
    <mergeCell ref="D6:E7"/>
    <mergeCell ref="C6:C9"/>
    <mergeCell ref="B5:M5"/>
    <mergeCell ref="M6:M9"/>
    <mergeCell ref="F6:I7"/>
    <mergeCell ref="J6:J9"/>
    <mergeCell ref="K6:K9"/>
    <mergeCell ref="L6:L9"/>
    <mergeCell ref="B6:B9"/>
  </mergeCells>
  <pageMargins left="0.31496062992125984" right="0.31496062992125984" top="0.82677165354330717" bottom="0.31496062992125984" header="0.31496062992125984" footer="0.31496062992125984"/>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0"/>
  <sheetViews>
    <sheetView topLeftCell="A7" workbookViewId="0">
      <selection activeCell="P31" sqref="P31"/>
    </sheetView>
  </sheetViews>
  <sheetFormatPr defaultRowHeight="15" x14ac:dyDescent="0.25"/>
  <cols>
    <col min="2" max="2" width="26.7109375" bestFit="1" customWidth="1"/>
    <col min="3" max="3" width="8.42578125" bestFit="1" customWidth="1"/>
    <col min="4" max="4" width="11.42578125" customWidth="1"/>
    <col min="5" max="5" width="11.7109375" customWidth="1"/>
    <col min="6" max="6" width="11" hidden="1" customWidth="1"/>
    <col min="7" max="7" width="11.28515625" hidden="1" customWidth="1"/>
    <col min="8" max="8" width="11.5703125" customWidth="1"/>
    <col min="13" max="13" width="20.28515625" bestFit="1" customWidth="1"/>
  </cols>
  <sheetData>
    <row r="1" spans="1:13" ht="17.649999999999999" customHeight="1" x14ac:dyDescent="0.25">
      <c r="H1" s="144"/>
      <c r="I1" s="144"/>
      <c r="J1" s="144"/>
      <c r="K1" s="144"/>
      <c r="L1" s="144"/>
      <c r="M1" s="144"/>
    </row>
    <row r="2" spans="1:13" ht="16.5" x14ac:dyDescent="0.25">
      <c r="A2" s="94" t="s">
        <v>17</v>
      </c>
      <c r="B2" s="94"/>
      <c r="C2" s="8"/>
      <c r="D2" s="8"/>
      <c r="E2" s="8"/>
      <c r="F2" s="8"/>
      <c r="G2" s="8"/>
      <c r="H2" s="8"/>
      <c r="I2" s="8"/>
      <c r="J2" s="8"/>
      <c r="K2" s="8"/>
      <c r="L2" s="8"/>
      <c r="M2" s="8"/>
    </row>
    <row r="3" spans="1:13" ht="23.25" customHeight="1" x14ac:dyDescent="0.25">
      <c r="A3" s="103" t="s">
        <v>12</v>
      </c>
      <c r="B3" s="103"/>
      <c r="C3" s="103"/>
      <c r="D3" s="103"/>
      <c r="E3" s="103"/>
      <c r="F3" s="103"/>
      <c r="G3" s="103"/>
      <c r="H3" s="103"/>
      <c r="I3" s="103"/>
      <c r="J3" s="103"/>
      <c r="K3" s="103"/>
      <c r="L3" s="103"/>
      <c r="M3" s="103"/>
    </row>
    <row r="4" spans="1:13" ht="19.5" customHeight="1" x14ac:dyDescent="0.25">
      <c r="A4" s="114" t="s">
        <v>16</v>
      </c>
      <c r="B4" s="114"/>
      <c r="C4" s="114"/>
      <c r="D4" s="114"/>
      <c r="E4" s="114"/>
      <c r="F4" s="114"/>
      <c r="G4" s="114"/>
      <c r="H4" s="114"/>
      <c r="I4" s="114"/>
      <c r="J4" s="114"/>
      <c r="K4" s="114"/>
      <c r="L4" s="114"/>
      <c r="M4" s="114"/>
    </row>
    <row r="5" spans="1:13" ht="9" customHeight="1" x14ac:dyDescent="0.25">
      <c r="A5" s="2"/>
      <c r="B5" s="105"/>
      <c r="C5" s="105"/>
      <c r="D5" s="105"/>
      <c r="E5" s="105"/>
      <c r="F5" s="105"/>
      <c r="G5" s="105"/>
      <c r="H5" s="105"/>
      <c r="I5" s="105"/>
      <c r="J5" s="105"/>
      <c r="K5" s="105"/>
      <c r="L5" s="105"/>
      <c r="M5" s="105"/>
    </row>
    <row r="6" spans="1:13" ht="14.45" customHeight="1" x14ac:dyDescent="0.25">
      <c r="A6" s="95" t="s">
        <v>10</v>
      </c>
      <c r="B6" s="95" t="s">
        <v>9</v>
      </c>
      <c r="C6" s="95" t="s">
        <v>2</v>
      </c>
      <c r="D6" s="107" t="s">
        <v>11</v>
      </c>
      <c r="E6" s="99"/>
      <c r="F6" s="107" t="s">
        <v>3</v>
      </c>
      <c r="G6" s="98"/>
      <c r="H6" s="98"/>
      <c r="I6" s="99"/>
      <c r="J6" s="95" t="s">
        <v>0</v>
      </c>
      <c r="K6" s="95" t="s">
        <v>1</v>
      </c>
      <c r="L6" s="95" t="s">
        <v>208</v>
      </c>
      <c r="M6" s="95" t="s">
        <v>209</v>
      </c>
    </row>
    <row r="7" spans="1:13" ht="20.45" customHeight="1" x14ac:dyDescent="0.25">
      <c r="A7" s="96"/>
      <c r="B7" s="96"/>
      <c r="C7" s="96"/>
      <c r="D7" s="108"/>
      <c r="E7" s="101"/>
      <c r="F7" s="108"/>
      <c r="G7" s="100"/>
      <c r="H7" s="100"/>
      <c r="I7" s="101"/>
      <c r="J7" s="96"/>
      <c r="K7" s="96"/>
      <c r="L7" s="96"/>
      <c r="M7" s="96"/>
    </row>
    <row r="8" spans="1:13" x14ac:dyDescent="0.25">
      <c r="A8" s="96"/>
      <c r="B8" s="96"/>
      <c r="C8" s="96"/>
      <c r="D8" s="95" t="s">
        <v>14</v>
      </c>
      <c r="E8" s="95" t="s">
        <v>5</v>
      </c>
      <c r="F8" s="95" t="s">
        <v>206</v>
      </c>
      <c r="G8" s="95" t="s">
        <v>207</v>
      </c>
      <c r="H8" s="95" t="s">
        <v>13</v>
      </c>
      <c r="I8" s="95" t="s">
        <v>5</v>
      </c>
      <c r="J8" s="96"/>
      <c r="K8" s="96"/>
      <c r="L8" s="96"/>
      <c r="M8" s="96"/>
    </row>
    <row r="9" spans="1:13" ht="57" customHeight="1" x14ac:dyDescent="0.25">
      <c r="A9" s="97"/>
      <c r="B9" s="97"/>
      <c r="C9" s="97"/>
      <c r="D9" s="97"/>
      <c r="E9" s="97"/>
      <c r="F9" s="97"/>
      <c r="G9" s="97"/>
      <c r="H9" s="97"/>
      <c r="I9" s="97"/>
      <c r="J9" s="97"/>
      <c r="K9" s="97"/>
      <c r="L9" s="97"/>
      <c r="M9" s="97"/>
    </row>
    <row r="10" spans="1:13" ht="16.5" x14ac:dyDescent="0.25">
      <c r="A10" s="4"/>
      <c r="B10" s="4">
        <v>1</v>
      </c>
      <c r="C10" s="4">
        <v>2</v>
      </c>
      <c r="D10" s="4">
        <v>3</v>
      </c>
      <c r="E10" s="4">
        <v>4</v>
      </c>
      <c r="F10" s="4">
        <v>5</v>
      </c>
      <c r="G10" s="4">
        <v>6</v>
      </c>
      <c r="H10" s="4">
        <v>7</v>
      </c>
      <c r="I10" s="4">
        <v>8</v>
      </c>
      <c r="J10" s="4">
        <v>9</v>
      </c>
      <c r="K10" s="4">
        <v>10</v>
      </c>
      <c r="L10" s="4">
        <v>11</v>
      </c>
      <c r="M10" s="4">
        <v>12</v>
      </c>
    </row>
    <row r="11" spans="1:13" ht="17.25" x14ac:dyDescent="0.25">
      <c r="A11" s="3" t="s">
        <v>6</v>
      </c>
      <c r="B11" s="5" t="s">
        <v>19</v>
      </c>
      <c r="C11" s="20"/>
      <c r="D11" s="22">
        <f>SUM(D12:D43)</f>
        <v>222.11</v>
      </c>
      <c r="E11" s="20"/>
      <c r="F11" s="13">
        <f>SUM(F12:F43)</f>
        <v>338660</v>
      </c>
      <c r="G11" s="13">
        <f>SUM(G12:G43)</f>
        <v>19818</v>
      </c>
      <c r="H11" s="13">
        <f>F11+G11</f>
        <v>358478</v>
      </c>
      <c r="I11" s="21"/>
      <c r="J11" s="20"/>
      <c r="K11" s="20"/>
      <c r="L11" s="20"/>
      <c r="M11" s="20"/>
    </row>
    <row r="12" spans="1:13" ht="16.5" x14ac:dyDescent="0.25">
      <c r="A12" s="4">
        <v>1</v>
      </c>
      <c r="B12" s="6" t="s">
        <v>20</v>
      </c>
      <c r="C12" s="7"/>
      <c r="D12" s="23">
        <v>8.98</v>
      </c>
      <c r="E12" s="9">
        <f>D12/15*100</f>
        <v>59.866666666666667</v>
      </c>
      <c r="F12" s="10">
        <v>11116</v>
      </c>
      <c r="G12" s="10">
        <v>152</v>
      </c>
      <c r="H12" s="10">
        <f t="shared" ref="H12:H74" si="0">F12+G12</f>
        <v>11268</v>
      </c>
      <c r="I12" s="9">
        <f>H12/30000*100</f>
        <v>37.56</v>
      </c>
      <c r="J12" s="4"/>
      <c r="K12" s="4"/>
      <c r="L12" s="4"/>
      <c r="M12" s="4" t="str">
        <f>IF(AND(E12&lt;200,I12&lt;300),"Thuộc diện sắp xếp","Không thuộc diện sắp xếp")</f>
        <v>Thuộc diện sắp xếp</v>
      </c>
    </row>
    <row r="13" spans="1:13" ht="16.5" x14ac:dyDescent="0.25">
      <c r="A13" s="4">
        <v>2</v>
      </c>
      <c r="B13" s="6" t="s">
        <v>21</v>
      </c>
      <c r="C13" s="7"/>
      <c r="D13" s="23">
        <v>3.03</v>
      </c>
      <c r="E13" s="9">
        <f t="shared" ref="E13:E31" si="1">D13/15*100</f>
        <v>20.2</v>
      </c>
      <c r="F13" s="10">
        <v>12842</v>
      </c>
      <c r="G13" s="10">
        <v>158</v>
      </c>
      <c r="H13" s="10">
        <f t="shared" si="0"/>
        <v>13000</v>
      </c>
      <c r="I13" s="9">
        <f t="shared" ref="I13:I32" si="2">H13/30000*100</f>
        <v>43.333333333333336</v>
      </c>
      <c r="J13" s="4" t="s">
        <v>205</v>
      </c>
      <c r="K13" s="4"/>
      <c r="L13" s="4"/>
      <c r="M13" s="4" t="str">
        <f t="shared" ref="M13:M75" si="3">IF(AND(E13&lt;200,I13&lt;300),"Thuộc diện sắp xếp","Không thuộc diện sắp xếp")</f>
        <v>Thuộc diện sắp xếp</v>
      </c>
    </row>
    <row r="14" spans="1:13" ht="16.5" x14ac:dyDescent="0.25">
      <c r="A14" s="4">
        <v>3</v>
      </c>
      <c r="B14" s="6" t="s">
        <v>22</v>
      </c>
      <c r="C14" s="7"/>
      <c r="D14" s="23">
        <v>4.01</v>
      </c>
      <c r="E14" s="9">
        <f t="shared" si="1"/>
        <v>26.733333333333331</v>
      </c>
      <c r="F14" s="10">
        <v>7631</v>
      </c>
      <c r="G14" s="10">
        <v>101</v>
      </c>
      <c r="H14" s="10">
        <f t="shared" si="0"/>
        <v>7732</v>
      </c>
      <c r="I14" s="9">
        <f t="shared" si="2"/>
        <v>25.77333333333333</v>
      </c>
      <c r="J14" s="4" t="s">
        <v>205</v>
      </c>
      <c r="K14" s="4"/>
      <c r="L14" s="4"/>
      <c r="M14" s="4" t="str">
        <f t="shared" si="3"/>
        <v>Thuộc diện sắp xếp</v>
      </c>
    </row>
    <row r="15" spans="1:13" ht="16.5" x14ac:dyDescent="0.25">
      <c r="A15" s="4">
        <v>4</v>
      </c>
      <c r="B15" s="6" t="s">
        <v>23</v>
      </c>
      <c r="C15" s="7"/>
      <c r="D15" s="23">
        <v>1.49</v>
      </c>
      <c r="E15" s="9">
        <f t="shared" si="1"/>
        <v>9.9333333333333336</v>
      </c>
      <c r="F15" s="10">
        <v>9735</v>
      </c>
      <c r="G15" s="10">
        <v>2251</v>
      </c>
      <c r="H15" s="10">
        <f t="shared" si="0"/>
        <v>11986</v>
      </c>
      <c r="I15" s="9">
        <f t="shared" si="2"/>
        <v>39.953333333333333</v>
      </c>
      <c r="J15" s="4"/>
      <c r="K15" s="4"/>
      <c r="L15" s="4"/>
      <c r="M15" s="4" t="str">
        <f t="shared" si="3"/>
        <v>Thuộc diện sắp xếp</v>
      </c>
    </row>
    <row r="16" spans="1:13" ht="16.5" x14ac:dyDescent="0.25">
      <c r="A16" s="4">
        <v>5</v>
      </c>
      <c r="B16" s="6" t="s">
        <v>24</v>
      </c>
      <c r="C16" s="7"/>
      <c r="D16" s="23">
        <v>4.18</v>
      </c>
      <c r="E16" s="9">
        <f t="shared" si="1"/>
        <v>27.866666666666667</v>
      </c>
      <c r="F16" s="10">
        <v>14694</v>
      </c>
      <c r="G16" s="10">
        <v>412</v>
      </c>
      <c r="H16" s="10">
        <f t="shared" si="0"/>
        <v>15106</v>
      </c>
      <c r="I16" s="9">
        <f t="shared" si="2"/>
        <v>50.353333333333339</v>
      </c>
      <c r="J16" s="4"/>
      <c r="K16" s="4"/>
      <c r="L16" s="4"/>
      <c r="M16" s="4" t="str">
        <f t="shared" si="3"/>
        <v>Thuộc diện sắp xếp</v>
      </c>
    </row>
    <row r="17" spans="1:13" ht="16.5" x14ac:dyDescent="0.25">
      <c r="A17" s="4">
        <v>6</v>
      </c>
      <c r="B17" s="6" t="s">
        <v>25</v>
      </c>
      <c r="C17" s="7"/>
      <c r="D17" s="23">
        <v>1.58</v>
      </c>
      <c r="E17" s="9">
        <f t="shared" si="1"/>
        <v>10.533333333333333</v>
      </c>
      <c r="F17" s="10">
        <v>17503</v>
      </c>
      <c r="G17" s="10">
        <v>1331</v>
      </c>
      <c r="H17" s="10">
        <f t="shared" si="0"/>
        <v>18834</v>
      </c>
      <c r="I17" s="9">
        <f t="shared" si="2"/>
        <v>62.78</v>
      </c>
      <c r="J17" s="4"/>
      <c r="K17" s="4"/>
      <c r="L17" s="4"/>
      <c r="M17" s="4" t="str">
        <f t="shared" si="3"/>
        <v>Thuộc diện sắp xếp</v>
      </c>
    </row>
    <row r="18" spans="1:13" ht="16.5" x14ac:dyDescent="0.25">
      <c r="A18" s="4">
        <v>7</v>
      </c>
      <c r="B18" s="6" t="s">
        <v>26</v>
      </c>
      <c r="C18" s="7"/>
      <c r="D18" s="23">
        <v>3.97</v>
      </c>
      <c r="E18" s="9">
        <f t="shared" si="1"/>
        <v>26.466666666666665</v>
      </c>
      <c r="F18" s="10">
        <v>12796</v>
      </c>
      <c r="G18" s="10">
        <v>92</v>
      </c>
      <c r="H18" s="10">
        <f t="shared" si="0"/>
        <v>12888</v>
      </c>
      <c r="I18" s="9">
        <f t="shared" si="2"/>
        <v>42.96</v>
      </c>
      <c r="J18" s="4"/>
      <c r="K18" s="4"/>
      <c r="L18" s="4"/>
      <c r="M18" s="4" t="str">
        <f t="shared" si="3"/>
        <v>Thuộc diện sắp xếp</v>
      </c>
    </row>
    <row r="19" spans="1:13" ht="16.5" x14ac:dyDescent="0.25">
      <c r="A19" s="4">
        <v>8</v>
      </c>
      <c r="B19" s="6" t="s">
        <v>27</v>
      </c>
      <c r="C19" s="7"/>
      <c r="D19" s="23">
        <v>2.66</v>
      </c>
      <c r="E19" s="9">
        <f t="shared" si="1"/>
        <v>17.733333333333334</v>
      </c>
      <c r="F19" s="10">
        <v>24520</v>
      </c>
      <c r="G19" s="10">
        <v>1169</v>
      </c>
      <c r="H19" s="10">
        <f t="shared" si="0"/>
        <v>25689</v>
      </c>
      <c r="I19" s="9">
        <f t="shared" si="2"/>
        <v>85.63</v>
      </c>
      <c r="J19" s="4"/>
      <c r="K19" s="4"/>
      <c r="L19" s="4"/>
      <c r="M19" s="4" t="str">
        <f t="shared" si="3"/>
        <v>Thuộc diện sắp xếp</v>
      </c>
    </row>
    <row r="20" spans="1:13" ht="16.5" x14ac:dyDescent="0.25">
      <c r="A20" s="4">
        <v>9</v>
      </c>
      <c r="B20" s="6" t="s">
        <v>28</v>
      </c>
      <c r="C20" s="7"/>
      <c r="D20" s="23">
        <v>4.2699999999999996</v>
      </c>
      <c r="E20" s="9">
        <f t="shared" si="1"/>
        <v>28.466666666666661</v>
      </c>
      <c r="F20" s="10">
        <v>11636</v>
      </c>
      <c r="G20" s="10">
        <v>564</v>
      </c>
      <c r="H20" s="10">
        <f t="shared" si="0"/>
        <v>12200</v>
      </c>
      <c r="I20" s="9">
        <f t="shared" si="2"/>
        <v>40.666666666666664</v>
      </c>
      <c r="J20" s="4"/>
      <c r="K20" s="4"/>
      <c r="L20" s="4"/>
      <c r="M20" s="4" t="str">
        <f t="shared" si="3"/>
        <v>Thuộc diện sắp xếp</v>
      </c>
    </row>
    <row r="21" spans="1:13" ht="16.5" x14ac:dyDescent="0.25">
      <c r="A21" s="4">
        <v>10</v>
      </c>
      <c r="B21" s="6" t="s">
        <v>29</v>
      </c>
      <c r="C21" s="7"/>
      <c r="D21" s="23">
        <v>2.78</v>
      </c>
      <c r="E21" s="9">
        <f t="shared" si="1"/>
        <v>18.533333333333331</v>
      </c>
      <c r="F21" s="10">
        <v>10097</v>
      </c>
      <c r="G21" s="10">
        <v>256</v>
      </c>
      <c r="H21" s="10">
        <f t="shared" si="0"/>
        <v>10353</v>
      </c>
      <c r="I21" s="9">
        <f t="shared" si="2"/>
        <v>34.510000000000005</v>
      </c>
      <c r="J21" s="4"/>
      <c r="K21" s="4"/>
      <c r="L21" s="4"/>
      <c r="M21" s="4" t="str">
        <f t="shared" si="3"/>
        <v>Thuộc diện sắp xếp</v>
      </c>
    </row>
    <row r="22" spans="1:13" ht="16.5" x14ac:dyDescent="0.25">
      <c r="A22" s="4">
        <v>11</v>
      </c>
      <c r="B22" s="6" t="s">
        <v>30</v>
      </c>
      <c r="C22" s="7"/>
      <c r="D22" s="23">
        <v>1.98</v>
      </c>
      <c r="E22" s="9">
        <f t="shared" si="1"/>
        <v>13.200000000000001</v>
      </c>
      <c r="F22" s="10">
        <v>15808</v>
      </c>
      <c r="G22" s="10">
        <v>3324</v>
      </c>
      <c r="H22" s="10">
        <f t="shared" si="0"/>
        <v>19132</v>
      </c>
      <c r="I22" s="9">
        <f t="shared" si="2"/>
        <v>63.773333333333341</v>
      </c>
      <c r="J22" s="4"/>
      <c r="K22" s="4"/>
      <c r="L22" s="4"/>
      <c r="M22" s="4" t="str">
        <f t="shared" si="3"/>
        <v>Thuộc diện sắp xếp</v>
      </c>
    </row>
    <row r="23" spans="1:13" ht="16.5" x14ac:dyDescent="0.25">
      <c r="A23" s="4">
        <v>12</v>
      </c>
      <c r="B23" s="6" t="s">
        <v>31</v>
      </c>
      <c r="C23" s="7"/>
      <c r="D23" s="23">
        <v>3.12</v>
      </c>
      <c r="E23" s="9">
        <f t="shared" si="1"/>
        <v>20.8</v>
      </c>
      <c r="F23" s="10">
        <v>8161</v>
      </c>
      <c r="G23" s="10">
        <v>481</v>
      </c>
      <c r="H23" s="10">
        <f t="shared" si="0"/>
        <v>8642</v>
      </c>
      <c r="I23" s="9">
        <f t="shared" si="2"/>
        <v>28.806666666666668</v>
      </c>
      <c r="J23" s="4"/>
      <c r="K23" s="4"/>
      <c r="L23" s="4"/>
      <c r="M23" s="4" t="str">
        <f t="shared" si="3"/>
        <v>Thuộc diện sắp xếp</v>
      </c>
    </row>
    <row r="24" spans="1:13" ht="16.5" x14ac:dyDescent="0.25">
      <c r="A24" s="4">
        <v>13</v>
      </c>
      <c r="B24" s="6" t="s">
        <v>32</v>
      </c>
      <c r="C24" s="7"/>
      <c r="D24" s="23">
        <v>4.4000000000000004</v>
      </c>
      <c r="E24" s="9">
        <f t="shared" si="1"/>
        <v>29.333333333333332</v>
      </c>
      <c r="F24" s="10">
        <v>10485</v>
      </c>
      <c r="G24" s="10">
        <v>374</v>
      </c>
      <c r="H24" s="10">
        <f t="shared" si="0"/>
        <v>10859</v>
      </c>
      <c r="I24" s="9">
        <f t="shared" si="2"/>
        <v>36.196666666666665</v>
      </c>
      <c r="J24" s="4"/>
      <c r="K24" s="4"/>
      <c r="L24" s="4"/>
      <c r="M24" s="4" t="str">
        <f t="shared" si="3"/>
        <v>Thuộc diện sắp xếp</v>
      </c>
    </row>
    <row r="25" spans="1:13" ht="16.5" x14ac:dyDescent="0.25">
      <c r="A25" s="4">
        <v>14</v>
      </c>
      <c r="B25" s="6" t="s">
        <v>33</v>
      </c>
      <c r="C25" s="7"/>
      <c r="D25" s="23">
        <v>2.2000000000000002</v>
      </c>
      <c r="E25" s="9">
        <f t="shared" si="1"/>
        <v>14.666666666666666</v>
      </c>
      <c r="F25" s="10">
        <v>7433</v>
      </c>
      <c r="G25" s="10">
        <v>103</v>
      </c>
      <c r="H25" s="10">
        <f t="shared" si="0"/>
        <v>7536</v>
      </c>
      <c r="I25" s="9">
        <f t="shared" si="2"/>
        <v>25.119999999999997</v>
      </c>
      <c r="J25" s="4"/>
      <c r="K25" s="4"/>
      <c r="L25" s="4"/>
      <c r="M25" s="4" t="str">
        <f t="shared" si="3"/>
        <v>Thuộc diện sắp xếp</v>
      </c>
    </row>
    <row r="26" spans="1:13" ht="16.5" x14ac:dyDescent="0.25">
      <c r="A26" s="4">
        <v>15</v>
      </c>
      <c r="B26" s="6" t="s">
        <v>34</v>
      </c>
      <c r="C26" s="7"/>
      <c r="D26" s="23">
        <v>2.35</v>
      </c>
      <c r="E26" s="9">
        <f t="shared" si="1"/>
        <v>15.666666666666668</v>
      </c>
      <c r="F26" s="10">
        <v>5399</v>
      </c>
      <c r="G26" s="10">
        <v>118</v>
      </c>
      <c r="H26" s="10">
        <f t="shared" si="0"/>
        <v>5517</v>
      </c>
      <c r="I26" s="9">
        <f t="shared" si="2"/>
        <v>18.39</v>
      </c>
      <c r="J26" s="4"/>
      <c r="K26" s="4"/>
      <c r="L26" s="4"/>
      <c r="M26" s="4" t="str">
        <f t="shared" si="3"/>
        <v>Thuộc diện sắp xếp</v>
      </c>
    </row>
    <row r="27" spans="1:13" ht="16.5" x14ac:dyDescent="0.25">
      <c r="A27" s="4">
        <v>16</v>
      </c>
      <c r="B27" s="6" t="s">
        <v>35</v>
      </c>
      <c r="C27" s="7"/>
      <c r="D27" s="23">
        <v>3.06</v>
      </c>
      <c r="E27" s="9">
        <f t="shared" si="1"/>
        <v>20.400000000000002</v>
      </c>
      <c r="F27" s="10">
        <v>11016</v>
      </c>
      <c r="G27" s="10">
        <v>3823</v>
      </c>
      <c r="H27" s="10">
        <f t="shared" si="0"/>
        <v>14839</v>
      </c>
      <c r="I27" s="9">
        <f t="shared" si="2"/>
        <v>49.463333333333331</v>
      </c>
      <c r="J27" s="4"/>
      <c r="K27" s="4"/>
      <c r="L27" s="4"/>
      <c r="M27" s="4" t="str">
        <f t="shared" si="3"/>
        <v>Thuộc diện sắp xếp</v>
      </c>
    </row>
    <row r="28" spans="1:13" ht="16.5" x14ac:dyDescent="0.25">
      <c r="A28" s="4">
        <v>17</v>
      </c>
      <c r="B28" s="6" t="s">
        <v>36</v>
      </c>
      <c r="C28" s="7"/>
      <c r="D28" s="23">
        <v>6.52</v>
      </c>
      <c r="E28" s="9">
        <f t="shared" si="1"/>
        <v>43.466666666666661</v>
      </c>
      <c r="F28" s="10">
        <v>11779</v>
      </c>
      <c r="G28" s="10">
        <v>1276</v>
      </c>
      <c r="H28" s="10">
        <f t="shared" si="0"/>
        <v>13055</v>
      </c>
      <c r="I28" s="9">
        <f t="shared" si="2"/>
        <v>43.516666666666666</v>
      </c>
      <c r="J28" s="4"/>
      <c r="K28" s="4"/>
      <c r="L28" s="4"/>
      <c r="M28" s="4" t="str">
        <f t="shared" si="3"/>
        <v>Thuộc diện sắp xếp</v>
      </c>
    </row>
    <row r="29" spans="1:13" ht="16.5" x14ac:dyDescent="0.25">
      <c r="A29" s="4">
        <v>18</v>
      </c>
      <c r="B29" s="6" t="s">
        <v>37</v>
      </c>
      <c r="C29" s="7"/>
      <c r="D29" s="23">
        <v>9.25</v>
      </c>
      <c r="E29" s="9">
        <f t="shared" si="1"/>
        <v>61.666666666666671</v>
      </c>
      <c r="F29" s="10">
        <v>9694</v>
      </c>
      <c r="G29" s="10">
        <v>705</v>
      </c>
      <c r="H29" s="10">
        <f t="shared" si="0"/>
        <v>10399</v>
      </c>
      <c r="I29" s="9">
        <f t="shared" si="2"/>
        <v>34.663333333333334</v>
      </c>
      <c r="J29" s="4"/>
      <c r="K29" s="4"/>
      <c r="L29" s="4"/>
      <c r="M29" s="4" t="str">
        <f t="shared" si="3"/>
        <v>Thuộc diện sắp xếp</v>
      </c>
    </row>
    <row r="30" spans="1:13" ht="16.5" x14ac:dyDescent="0.25">
      <c r="A30" s="4">
        <v>19</v>
      </c>
      <c r="B30" s="6" t="s">
        <v>38</v>
      </c>
      <c r="C30" s="7"/>
      <c r="D30" s="23">
        <v>3.2</v>
      </c>
      <c r="E30" s="9">
        <f t="shared" si="1"/>
        <v>21.333333333333336</v>
      </c>
      <c r="F30" s="10">
        <v>15858</v>
      </c>
      <c r="G30" s="10">
        <v>228</v>
      </c>
      <c r="H30" s="10">
        <f t="shared" si="0"/>
        <v>16086</v>
      </c>
      <c r="I30" s="9">
        <f t="shared" si="2"/>
        <v>53.620000000000005</v>
      </c>
      <c r="J30" s="4"/>
      <c r="K30" s="4"/>
      <c r="L30" s="4"/>
      <c r="M30" s="4" t="str">
        <f t="shared" si="3"/>
        <v>Thuộc diện sắp xếp</v>
      </c>
    </row>
    <row r="31" spans="1:13" ht="16.5" x14ac:dyDescent="0.25">
      <c r="A31" s="4">
        <v>20</v>
      </c>
      <c r="B31" s="6" t="s">
        <v>39</v>
      </c>
      <c r="C31" s="7"/>
      <c r="D31" s="23">
        <v>1</v>
      </c>
      <c r="E31" s="9">
        <f t="shared" si="1"/>
        <v>6.666666666666667</v>
      </c>
      <c r="F31" s="10">
        <v>7636</v>
      </c>
      <c r="G31" s="10">
        <v>182</v>
      </c>
      <c r="H31" s="10">
        <f t="shared" si="0"/>
        <v>7818</v>
      </c>
      <c r="I31" s="9">
        <f t="shared" si="2"/>
        <v>26.06</v>
      </c>
      <c r="J31" s="4"/>
      <c r="K31" s="4"/>
      <c r="L31" s="4"/>
      <c r="M31" s="4" t="str">
        <f t="shared" si="3"/>
        <v>Thuộc diện sắp xếp</v>
      </c>
    </row>
    <row r="32" spans="1:13" ht="16.5" x14ac:dyDescent="0.25">
      <c r="A32" s="4">
        <v>21</v>
      </c>
      <c r="B32" s="6" t="s">
        <v>40</v>
      </c>
      <c r="C32" s="7"/>
      <c r="D32" s="23">
        <v>2.9</v>
      </c>
      <c r="E32" s="9">
        <f>D32/15*100</f>
        <v>19.333333333333332</v>
      </c>
      <c r="F32" s="10">
        <v>12587</v>
      </c>
      <c r="G32" s="10">
        <v>346</v>
      </c>
      <c r="H32" s="10">
        <f t="shared" si="0"/>
        <v>12933</v>
      </c>
      <c r="I32" s="9">
        <f t="shared" si="2"/>
        <v>43.11</v>
      </c>
      <c r="J32" s="4"/>
      <c r="K32" s="4"/>
      <c r="L32" s="4"/>
      <c r="M32" s="4" t="str">
        <f t="shared" si="3"/>
        <v>Thuộc diện sắp xếp</v>
      </c>
    </row>
    <row r="33" spans="1:13" ht="16.5" x14ac:dyDescent="0.25">
      <c r="A33" s="4">
        <v>22</v>
      </c>
      <c r="B33" s="6" t="s">
        <v>41</v>
      </c>
      <c r="C33" s="7"/>
      <c r="D33" s="23">
        <v>8.59</v>
      </c>
      <c r="E33" s="9">
        <f>D33/100*100</f>
        <v>8.59</v>
      </c>
      <c r="F33" s="10">
        <v>7813</v>
      </c>
      <c r="G33" s="10">
        <v>48</v>
      </c>
      <c r="H33" s="10">
        <f t="shared" si="0"/>
        <v>7861</v>
      </c>
      <c r="I33" s="9">
        <f>H33/10000*100</f>
        <v>78.61</v>
      </c>
      <c r="J33" s="4" t="s">
        <v>205</v>
      </c>
      <c r="K33" s="4"/>
      <c r="L33" s="4"/>
      <c r="M33" s="4" t="str">
        <f t="shared" si="3"/>
        <v>Thuộc diện sắp xếp</v>
      </c>
    </row>
    <row r="34" spans="1:13" ht="16.5" x14ac:dyDescent="0.25">
      <c r="A34" s="4">
        <v>23</v>
      </c>
      <c r="B34" s="6" t="s">
        <v>42</v>
      </c>
      <c r="C34" s="7"/>
      <c r="D34" s="23">
        <v>8.49</v>
      </c>
      <c r="E34" s="9">
        <f t="shared" ref="E34:E43" si="4">D34/100*100</f>
        <v>8.49</v>
      </c>
      <c r="F34" s="10">
        <v>5288</v>
      </c>
      <c r="G34" s="10">
        <v>12</v>
      </c>
      <c r="H34" s="10">
        <f t="shared" si="0"/>
        <v>5300</v>
      </c>
      <c r="I34" s="9">
        <f t="shared" ref="I34:I43" si="5">H34/10000*100</f>
        <v>53</v>
      </c>
      <c r="J34" s="4" t="s">
        <v>205</v>
      </c>
      <c r="K34" s="4"/>
      <c r="L34" s="4"/>
      <c r="M34" s="4" t="str">
        <f t="shared" si="3"/>
        <v>Thuộc diện sắp xếp</v>
      </c>
    </row>
    <row r="35" spans="1:13" ht="16.5" x14ac:dyDescent="0.25">
      <c r="A35" s="4">
        <v>24</v>
      </c>
      <c r="B35" s="6" t="s">
        <v>43</v>
      </c>
      <c r="C35" s="7"/>
      <c r="D35" s="23">
        <v>8.16</v>
      </c>
      <c r="E35" s="9">
        <f t="shared" si="4"/>
        <v>8.16</v>
      </c>
      <c r="F35" s="10">
        <v>7187</v>
      </c>
      <c r="G35" s="10">
        <v>22</v>
      </c>
      <c r="H35" s="10">
        <f t="shared" si="0"/>
        <v>7209</v>
      </c>
      <c r="I35" s="9">
        <f t="shared" si="5"/>
        <v>72.09</v>
      </c>
      <c r="J35" s="4" t="s">
        <v>205</v>
      </c>
      <c r="K35" s="4"/>
      <c r="L35" s="4"/>
      <c r="M35" s="4" t="str">
        <f t="shared" si="3"/>
        <v>Thuộc diện sắp xếp</v>
      </c>
    </row>
    <row r="36" spans="1:13" ht="16.5" x14ac:dyDescent="0.25">
      <c r="A36" s="4">
        <v>25</v>
      </c>
      <c r="B36" s="6" t="s">
        <v>44</v>
      </c>
      <c r="C36" s="7"/>
      <c r="D36" s="23">
        <v>15.49</v>
      </c>
      <c r="E36" s="9">
        <f t="shared" si="4"/>
        <v>15.49</v>
      </c>
      <c r="F36" s="10">
        <v>10860</v>
      </c>
      <c r="G36" s="10">
        <v>71</v>
      </c>
      <c r="H36" s="10">
        <f t="shared" si="0"/>
        <v>10931</v>
      </c>
      <c r="I36" s="9">
        <f t="shared" si="5"/>
        <v>109.31</v>
      </c>
      <c r="J36" s="4" t="s">
        <v>205</v>
      </c>
      <c r="K36" s="4"/>
      <c r="L36" s="4"/>
      <c r="M36" s="4" t="str">
        <f t="shared" si="3"/>
        <v>Thuộc diện sắp xếp</v>
      </c>
    </row>
    <row r="37" spans="1:13" ht="16.5" x14ac:dyDescent="0.25">
      <c r="A37" s="4">
        <v>26</v>
      </c>
      <c r="B37" s="6" t="s">
        <v>45</v>
      </c>
      <c r="C37" s="7"/>
      <c r="D37" s="23">
        <v>6.34</v>
      </c>
      <c r="E37" s="9">
        <f t="shared" si="4"/>
        <v>6.34</v>
      </c>
      <c r="F37" s="10">
        <v>4125</v>
      </c>
      <c r="G37" s="10">
        <v>23</v>
      </c>
      <c r="H37" s="10">
        <f t="shared" si="0"/>
        <v>4148</v>
      </c>
      <c r="I37" s="9">
        <f t="shared" si="5"/>
        <v>41.48</v>
      </c>
      <c r="J37" s="4" t="s">
        <v>205</v>
      </c>
      <c r="K37" s="4"/>
      <c r="L37" s="4"/>
      <c r="M37" s="4" t="str">
        <f t="shared" si="3"/>
        <v>Thuộc diện sắp xếp</v>
      </c>
    </row>
    <row r="38" spans="1:13" ht="16.5" x14ac:dyDescent="0.25">
      <c r="A38" s="4">
        <v>27</v>
      </c>
      <c r="B38" s="6" t="s">
        <v>46</v>
      </c>
      <c r="C38" s="7"/>
      <c r="D38" s="23">
        <v>20.68</v>
      </c>
      <c r="E38" s="9">
        <f t="shared" si="4"/>
        <v>20.68</v>
      </c>
      <c r="F38" s="10">
        <v>6744</v>
      </c>
      <c r="G38" s="10">
        <v>15</v>
      </c>
      <c r="H38" s="10">
        <f t="shared" si="0"/>
        <v>6759</v>
      </c>
      <c r="I38" s="9">
        <f t="shared" si="5"/>
        <v>67.589999999999989</v>
      </c>
      <c r="J38" s="4" t="s">
        <v>205</v>
      </c>
      <c r="K38" s="4"/>
      <c r="L38" s="4"/>
      <c r="M38" s="4" t="str">
        <f t="shared" si="3"/>
        <v>Thuộc diện sắp xếp</v>
      </c>
    </row>
    <row r="39" spans="1:13" ht="16.5" x14ac:dyDescent="0.25">
      <c r="A39" s="4">
        <v>28</v>
      </c>
      <c r="B39" s="6" t="s">
        <v>47</v>
      </c>
      <c r="C39" s="7"/>
      <c r="D39" s="23">
        <v>18.5</v>
      </c>
      <c r="E39" s="9">
        <f t="shared" si="4"/>
        <v>18.5</v>
      </c>
      <c r="F39" s="10">
        <v>6180</v>
      </c>
      <c r="G39" s="10">
        <v>39</v>
      </c>
      <c r="H39" s="10">
        <f t="shared" si="0"/>
        <v>6219</v>
      </c>
      <c r="I39" s="9">
        <f t="shared" si="5"/>
        <v>62.19</v>
      </c>
      <c r="J39" s="4" t="s">
        <v>205</v>
      </c>
      <c r="K39" s="4"/>
      <c r="L39" s="4"/>
      <c r="M39" s="4" t="str">
        <f t="shared" si="3"/>
        <v>Thuộc diện sắp xếp</v>
      </c>
    </row>
    <row r="40" spans="1:13" ht="16.5" x14ac:dyDescent="0.25">
      <c r="A40" s="4">
        <v>29</v>
      </c>
      <c r="B40" s="6" t="s">
        <v>48</v>
      </c>
      <c r="C40" s="7"/>
      <c r="D40" s="23">
        <v>11.57</v>
      </c>
      <c r="E40" s="9">
        <f t="shared" si="4"/>
        <v>11.57</v>
      </c>
      <c r="F40" s="10">
        <v>10963</v>
      </c>
      <c r="G40" s="10">
        <v>1767</v>
      </c>
      <c r="H40" s="10">
        <f t="shared" si="0"/>
        <v>12730</v>
      </c>
      <c r="I40" s="9">
        <f>H40/16000*100</f>
        <v>79.5625</v>
      </c>
      <c r="J40" s="4"/>
      <c r="K40" s="4"/>
      <c r="L40" s="4"/>
      <c r="M40" s="4" t="str">
        <f t="shared" si="3"/>
        <v>Thuộc diện sắp xếp</v>
      </c>
    </row>
    <row r="41" spans="1:13" ht="16.5" x14ac:dyDescent="0.25">
      <c r="A41" s="4">
        <v>30</v>
      </c>
      <c r="B41" s="6" t="s">
        <v>49</v>
      </c>
      <c r="C41" s="7"/>
      <c r="D41" s="23">
        <v>16.62</v>
      </c>
      <c r="E41" s="9">
        <f t="shared" si="4"/>
        <v>16.62</v>
      </c>
      <c r="F41" s="10">
        <v>15581</v>
      </c>
      <c r="G41" s="10">
        <v>180</v>
      </c>
      <c r="H41" s="10">
        <f t="shared" si="0"/>
        <v>15761</v>
      </c>
      <c r="I41" s="9">
        <f t="shared" si="5"/>
        <v>157.61000000000001</v>
      </c>
      <c r="J41" s="4" t="s">
        <v>205</v>
      </c>
      <c r="K41" s="4"/>
      <c r="L41" s="4"/>
      <c r="M41" s="4" t="str">
        <f t="shared" si="3"/>
        <v>Thuộc diện sắp xếp</v>
      </c>
    </row>
    <row r="42" spans="1:13" ht="16.5" x14ac:dyDescent="0.25">
      <c r="A42" s="4">
        <v>31</v>
      </c>
      <c r="B42" s="6" t="s">
        <v>50</v>
      </c>
      <c r="C42" s="7"/>
      <c r="D42" s="23">
        <v>14.59</v>
      </c>
      <c r="E42" s="9">
        <f t="shared" si="4"/>
        <v>14.59</v>
      </c>
      <c r="F42" s="10">
        <v>6434</v>
      </c>
      <c r="G42" s="10">
        <v>41</v>
      </c>
      <c r="H42" s="10">
        <f t="shared" si="0"/>
        <v>6475</v>
      </c>
      <c r="I42" s="9">
        <f t="shared" si="5"/>
        <v>64.75</v>
      </c>
      <c r="J42" s="4" t="s">
        <v>205</v>
      </c>
      <c r="K42" s="4"/>
      <c r="L42" s="4"/>
      <c r="M42" s="4" t="str">
        <f t="shared" si="3"/>
        <v>Thuộc diện sắp xếp</v>
      </c>
    </row>
    <row r="43" spans="1:13" ht="16.5" x14ac:dyDescent="0.25">
      <c r="A43" s="4">
        <v>32</v>
      </c>
      <c r="B43" s="6" t="s">
        <v>51</v>
      </c>
      <c r="C43" s="7"/>
      <c r="D43" s="23">
        <v>16.149999999999999</v>
      </c>
      <c r="E43" s="9">
        <f t="shared" si="4"/>
        <v>16.149999999999999</v>
      </c>
      <c r="F43" s="10">
        <v>9059</v>
      </c>
      <c r="G43" s="10">
        <v>154</v>
      </c>
      <c r="H43" s="10">
        <f t="shared" si="0"/>
        <v>9213</v>
      </c>
      <c r="I43" s="9">
        <f t="shared" si="5"/>
        <v>92.13</v>
      </c>
      <c r="J43" s="4" t="s">
        <v>205</v>
      </c>
      <c r="K43" s="4"/>
      <c r="L43" s="4"/>
      <c r="M43" s="4" t="str">
        <f t="shared" si="3"/>
        <v>Thuộc diện sắp xếp</v>
      </c>
    </row>
    <row r="44" spans="1:13" ht="16.5" x14ac:dyDescent="0.25">
      <c r="A44" s="4">
        <v>1</v>
      </c>
      <c r="B44" s="11" t="s">
        <v>53</v>
      </c>
      <c r="C44" s="7"/>
      <c r="D44" s="23">
        <v>8.59</v>
      </c>
      <c r="E44" s="9">
        <f t="shared" ref="E44:E51" si="6">D44/15*100</f>
        <v>57.266666666666666</v>
      </c>
      <c r="F44" s="10">
        <v>6363</v>
      </c>
      <c r="G44" s="10">
        <v>439</v>
      </c>
      <c r="H44" s="10">
        <f t="shared" si="0"/>
        <v>6802</v>
      </c>
      <c r="I44" s="9">
        <f t="shared" ref="I44:I63" si="7">H44/16000*100</f>
        <v>42.512499999999996</v>
      </c>
      <c r="J44" s="4"/>
      <c r="K44" s="4"/>
      <c r="L44" s="4"/>
      <c r="M44" s="4" t="str">
        <f t="shared" si="3"/>
        <v>Thuộc diện sắp xếp</v>
      </c>
    </row>
    <row r="45" spans="1:13" ht="16.5" x14ac:dyDescent="0.25">
      <c r="A45" s="4">
        <v>2</v>
      </c>
      <c r="B45" s="11" t="s">
        <v>54</v>
      </c>
      <c r="C45" s="7"/>
      <c r="D45" s="23">
        <v>5.09</v>
      </c>
      <c r="E45" s="9">
        <f t="shared" si="6"/>
        <v>33.93333333333333</v>
      </c>
      <c r="F45" s="10">
        <v>5680</v>
      </c>
      <c r="G45" s="10">
        <v>105</v>
      </c>
      <c r="H45" s="10">
        <f t="shared" si="0"/>
        <v>5785</v>
      </c>
      <c r="I45" s="9">
        <f t="shared" si="7"/>
        <v>36.15625</v>
      </c>
      <c r="J45" s="4"/>
      <c r="K45" s="4"/>
      <c r="L45" s="4"/>
      <c r="M45" s="4" t="str">
        <f t="shared" si="3"/>
        <v>Thuộc diện sắp xếp</v>
      </c>
    </row>
    <row r="46" spans="1:13" ht="16.5" x14ac:dyDescent="0.25">
      <c r="A46" s="4">
        <v>3</v>
      </c>
      <c r="B46" s="11" t="s">
        <v>55</v>
      </c>
      <c r="C46" s="7"/>
      <c r="D46" s="23">
        <v>10.9</v>
      </c>
      <c r="E46" s="9">
        <f t="shared" si="6"/>
        <v>72.666666666666671</v>
      </c>
      <c r="F46" s="10">
        <v>6189</v>
      </c>
      <c r="G46" s="10">
        <v>87</v>
      </c>
      <c r="H46" s="10">
        <f t="shared" si="0"/>
        <v>6276</v>
      </c>
      <c r="I46" s="9">
        <f t="shared" si="7"/>
        <v>39.225000000000001</v>
      </c>
      <c r="J46" s="4"/>
      <c r="K46" s="4"/>
      <c r="L46" s="4"/>
      <c r="M46" s="4" t="str">
        <f t="shared" si="3"/>
        <v>Thuộc diện sắp xếp</v>
      </c>
    </row>
    <row r="47" spans="1:13" ht="16.5" x14ac:dyDescent="0.25">
      <c r="A47" s="4">
        <v>4</v>
      </c>
      <c r="B47" s="11" t="s">
        <v>56</v>
      </c>
      <c r="C47" s="7"/>
      <c r="D47" s="23">
        <v>16.03</v>
      </c>
      <c r="E47" s="9">
        <f t="shared" si="6"/>
        <v>106.86666666666666</v>
      </c>
      <c r="F47" s="10">
        <v>13939</v>
      </c>
      <c r="G47" s="10">
        <v>52</v>
      </c>
      <c r="H47" s="10">
        <f t="shared" si="0"/>
        <v>13991</v>
      </c>
      <c r="I47" s="9">
        <f t="shared" si="7"/>
        <v>87.443749999999994</v>
      </c>
      <c r="J47" s="4"/>
      <c r="K47" s="4"/>
      <c r="L47" s="4"/>
      <c r="M47" s="4" t="str">
        <f t="shared" si="3"/>
        <v>Thuộc diện sắp xếp</v>
      </c>
    </row>
    <row r="48" spans="1:13" ht="16.5" x14ac:dyDescent="0.25">
      <c r="A48" s="4">
        <v>5</v>
      </c>
      <c r="B48" s="11" t="s">
        <v>57</v>
      </c>
      <c r="C48" s="7"/>
      <c r="D48" s="23">
        <v>1.62</v>
      </c>
      <c r="E48" s="9">
        <f t="shared" si="6"/>
        <v>10.8</v>
      </c>
      <c r="F48" s="10">
        <v>8265</v>
      </c>
      <c r="G48" s="10">
        <v>235</v>
      </c>
      <c r="H48" s="10">
        <f t="shared" si="0"/>
        <v>8500</v>
      </c>
      <c r="I48" s="9">
        <f t="shared" si="7"/>
        <v>53.125</v>
      </c>
      <c r="J48" s="4"/>
      <c r="K48" s="4"/>
      <c r="L48" s="4"/>
      <c r="M48" s="4" t="str">
        <f t="shared" si="3"/>
        <v>Thuộc diện sắp xếp</v>
      </c>
    </row>
    <row r="49" spans="1:13" ht="16.5" x14ac:dyDescent="0.25">
      <c r="A49" s="4">
        <v>6</v>
      </c>
      <c r="B49" s="11" t="s">
        <v>58</v>
      </c>
      <c r="C49" s="7"/>
      <c r="D49" s="23">
        <v>4.6399999999999997</v>
      </c>
      <c r="E49" s="9">
        <f t="shared" si="6"/>
        <v>30.93333333333333</v>
      </c>
      <c r="F49" s="10">
        <v>6457</v>
      </c>
      <c r="G49" s="10">
        <v>195</v>
      </c>
      <c r="H49" s="10">
        <f t="shared" si="0"/>
        <v>6652</v>
      </c>
      <c r="I49" s="9">
        <f t="shared" si="7"/>
        <v>41.575000000000003</v>
      </c>
      <c r="J49" s="4"/>
      <c r="K49" s="4"/>
      <c r="L49" s="4"/>
      <c r="M49" s="4" t="str">
        <f t="shared" si="3"/>
        <v>Thuộc diện sắp xếp</v>
      </c>
    </row>
    <row r="50" spans="1:13" ht="16.5" x14ac:dyDescent="0.25">
      <c r="A50" s="4">
        <v>7</v>
      </c>
      <c r="B50" s="11" t="s">
        <v>59</v>
      </c>
      <c r="C50" s="7"/>
      <c r="D50" s="23">
        <v>4.25</v>
      </c>
      <c r="E50" s="9">
        <f t="shared" si="6"/>
        <v>28.333333333333332</v>
      </c>
      <c r="F50" s="10">
        <v>8294</v>
      </c>
      <c r="G50" s="10">
        <v>308</v>
      </c>
      <c r="H50" s="10">
        <f t="shared" si="0"/>
        <v>8602</v>
      </c>
      <c r="I50" s="9">
        <f t="shared" si="7"/>
        <v>53.762500000000003</v>
      </c>
      <c r="J50" s="4"/>
      <c r="K50" s="4"/>
      <c r="L50" s="4"/>
      <c r="M50" s="4" t="str">
        <f t="shared" si="3"/>
        <v>Thuộc diện sắp xếp</v>
      </c>
    </row>
    <row r="51" spans="1:13" ht="16.5" x14ac:dyDescent="0.25">
      <c r="A51" s="4">
        <v>8</v>
      </c>
      <c r="B51" s="11" t="s">
        <v>60</v>
      </c>
      <c r="C51" s="7"/>
      <c r="D51" s="23">
        <v>8.61</v>
      </c>
      <c r="E51" s="9">
        <f t="shared" si="6"/>
        <v>57.4</v>
      </c>
      <c r="F51" s="10">
        <v>5277</v>
      </c>
      <c r="G51" s="10">
        <v>12</v>
      </c>
      <c r="H51" s="10">
        <f t="shared" si="0"/>
        <v>5289</v>
      </c>
      <c r="I51" s="9">
        <f t="shared" si="7"/>
        <v>33.056249999999999</v>
      </c>
      <c r="J51" s="4"/>
      <c r="K51" s="4"/>
      <c r="L51" s="4"/>
      <c r="M51" s="4" t="str">
        <f t="shared" si="3"/>
        <v>Thuộc diện sắp xếp</v>
      </c>
    </row>
    <row r="52" spans="1:13" ht="16.5" x14ac:dyDescent="0.25">
      <c r="A52" s="4">
        <v>9</v>
      </c>
      <c r="B52" s="11" t="s">
        <v>61</v>
      </c>
      <c r="C52" s="7"/>
      <c r="D52" s="23">
        <v>27.18</v>
      </c>
      <c r="E52" s="9">
        <f>D52/100*100</f>
        <v>27.18</v>
      </c>
      <c r="F52" s="10">
        <v>9801</v>
      </c>
      <c r="G52" s="10">
        <v>36</v>
      </c>
      <c r="H52" s="10">
        <f t="shared" si="0"/>
        <v>9837</v>
      </c>
      <c r="I52" s="9">
        <f t="shared" ref="I52" si="8">H52/10000*100</f>
        <v>98.37</v>
      </c>
      <c r="J52" s="4" t="s">
        <v>205</v>
      </c>
      <c r="K52" s="4"/>
      <c r="L52" s="4"/>
      <c r="M52" s="4" t="str">
        <f t="shared" si="3"/>
        <v>Thuộc diện sắp xếp</v>
      </c>
    </row>
    <row r="53" spans="1:13" ht="16.5" x14ac:dyDescent="0.25">
      <c r="A53" s="4">
        <v>10</v>
      </c>
      <c r="B53" s="11" t="s">
        <v>62</v>
      </c>
      <c r="C53" s="7"/>
      <c r="D53" s="23">
        <v>10.4</v>
      </c>
      <c r="E53" s="9">
        <f>D53/60*100</f>
        <v>17.333333333333336</v>
      </c>
      <c r="F53" s="10">
        <v>5743</v>
      </c>
      <c r="G53" s="10">
        <v>132</v>
      </c>
      <c r="H53" s="10">
        <f t="shared" si="0"/>
        <v>5875</v>
      </c>
      <c r="I53" s="9">
        <f t="shared" si="7"/>
        <v>36.71875</v>
      </c>
      <c r="J53" s="4"/>
      <c r="K53" s="4"/>
      <c r="L53" s="4"/>
      <c r="M53" s="4" t="str">
        <f t="shared" si="3"/>
        <v>Thuộc diện sắp xếp</v>
      </c>
    </row>
    <row r="54" spans="1:13" ht="16.5" x14ac:dyDescent="0.25">
      <c r="A54" s="3" t="s">
        <v>8</v>
      </c>
      <c r="B54" s="12" t="s">
        <v>63</v>
      </c>
      <c r="C54" s="15"/>
      <c r="D54" s="22">
        <f>SUM(D55:D72)</f>
        <v>258.44</v>
      </c>
      <c r="E54" s="14"/>
      <c r="F54" s="13">
        <f>SUM(F55:F72)</f>
        <v>187757</v>
      </c>
      <c r="G54" s="13">
        <f>SUM(G55:G72)</f>
        <v>21087</v>
      </c>
      <c r="H54" s="13">
        <f t="shared" si="0"/>
        <v>208844</v>
      </c>
      <c r="I54" s="14"/>
      <c r="J54" s="3"/>
      <c r="K54" s="3"/>
      <c r="L54" s="3"/>
      <c r="M54" s="4" t="str">
        <f t="shared" si="3"/>
        <v>Thuộc diện sắp xếp</v>
      </c>
    </row>
    <row r="55" spans="1:13" ht="16.5" x14ac:dyDescent="0.25">
      <c r="A55" s="4">
        <v>1</v>
      </c>
      <c r="B55" s="11" t="s">
        <v>64</v>
      </c>
      <c r="C55" s="7"/>
      <c r="D55" s="23">
        <v>4.34</v>
      </c>
      <c r="E55" s="9">
        <f t="shared" ref="E55:E63" si="9">D55/15*100</f>
        <v>28.933333333333334</v>
      </c>
      <c r="F55" s="10">
        <v>11910</v>
      </c>
      <c r="G55" s="10">
        <v>598</v>
      </c>
      <c r="H55" s="10">
        <f t="shared" si="0"/>
        <v>12508</v>
      </c>
      <c r="I55" s="9">
        <f t="shared" si="7"/>
        <v>78.174999999999997</v>
      </c>
      <c r="J55" s="4"/>
      <c r="K55" s="4"/>
      <c r="L55" s="4"/>
      <c r="M55" s="4" t="str">
        <f t="shared" si="3"/>
        <v>Thuộc diện sắp xếp</v>
      </c>
    </row>
    <row r="56" spans="1:13" ht="16.5" x14ac:dyDescent="0.25">
      <c r="A56" s="4">
        <v>2</v>
      </c>
      <c r="B56" s="11" t="s">
        <v>65</v>
      </c>
      <c r="C56" s="7"/>
      <c r="D56" s="23">
        <v>3.87</v>
      </c>
      <c r="E56" s="9">
        <f t="shared" si="9"/>
        <v>25.8</v>
      </c>
      <c r="F56" s="10">
        <v>3816</v>
      </c>
      <c r="G56" s="10">
        <v>57</v>
      </c>
      <c r="H56" s="10">
        <f t="shared" si="0"/>
        <v>3873</v>
      </c>
      <c r="I56" s="9">
        <f t="shared" ref="I56" si="10">H56/10000*100</f>
        <v>38.729999999999997</v>
      </c>
      <c r="J56" s="4" t="s">
        <v>205</v>
      </c>
      <c r="K56" s="4"/>
      <c r="L56" s="4"/>
      <c r="M56" s="4" t="str">
        <f t="shared" si="3"/>
        <v>Thuộc diện sắp xếp</v>
      </c>
    </row>
    <row r="57" spans="1:13" ht="16.5" x14ac:dyDescent="0.25">
      <c r="A57" s="4">
        <v>3</v>
      </c>
      <c r="B57" s="11" t="s">
        <v>66</v>
      </c>
      <c r="C57" s="7"/>
      <c r="D57" s="23">
        <v>3.51</v>
      </c>
      <c r="E57" s="9">
        <f t="shared" si="9"/>
        <v>23.4</v>
      </c>
      <c r="F57" s="10">
        <v>5434</v>
      </c>
      <c r="G57" s="10">
        <v>1325</v>
      </c>
      <c r="H57" s="10">
        <f t="shared" si="0"/>
        <v>6759</v>
      </c>
      <c r="I57" s="9">
        <f t="shared" si="7"/>
        <v>42.243750000000006</v>
      </c>
      <c r="J57" s="4"/>
      <c r="K57" s="4"/>
      <c r="L57" s="4"/>
      <c r="M57" s="4" t="str">
        <f t="shared" si="3"/>
        <v>Thuộc diện sắp xếp</v>
      </c>
    </row>
    <row r="58" spans="1:13" ht="16.5" x14ac:dyDescent="0.25">
      <c r="A58" s="4">
        <v>4</v>
      </c>
      <c r="B58" s="11" t="s">
        <v>67</v>
      </c>
      <c r="C58" s="7"/>
      <c r="D58" s="23">
        <v>7.73</v>
      </c>
      <c r="E58" s="9">
        <f t="shared" si="9"/>
        <v>51.533333333333331</v>
      </c>
      <c r="F58" s="17">
        <v>7496</v>
      </c>
      <c r="G58" s="17">
        <v>14817</v>
      </c>
      <c r="H58" s="10">
        <f t="shared" si="0"/>
        <v>22313</v>
      </c>
      <c r="I58" s="9">
        <f t="shared" si="7"/>
        <v>139.45624999999998</v>
      </c>
      <c r="J58" s="4"/>
      <c r="K58" s="4"/>
      <c r="L58" s="4"/>
      <c r="M58" s="4" t="str">
        <f t="shared" si="3"/>
        <v>Thuộc diện sắp xếp</v>
      </c>
    </row>
    <row r="59" spans="1:13" ht="16.5" x14ac:dyDescent="0.25">
      <c r="A59" s="4">
        <v>5</v>
      </c>
      <c r="B59" s="11" t="s">
        <v>68</v>
      </c>
      <c r="C59" s="7"/>
      <c r="D59" s="23">
        <v>14.37</v>
      </c>
      <c r="E59" s="9">
        <f t="shared" si="9"/>
        <v>95.8</v>
      </c>
      <c r="F59" s="10">
        <v>11983</v>
      </c>
      <c r="G59" s="10">
        <v>134</v>
      </c>
      <c r="H59" s="10">
        <f t="shared" si="0"/>
        <v>12117</v>
      </c>
      <c r="I59" s="9">
        <f t="shared" si="7"/>
        <v>75.731250000000003</v>
      </c>
      <c r="J59" s="4"/>
      <c r="K59" s="4"/>
      <c r="L59" s="4"/>
      <c r="M59" s="4" t="str">
        <f t="shared" si="3"/>
        <v>Thuộc diện sắp xếp</v>
      </c>
    </row>
    <row r="60" spans="1:13" ht="16.5" x14ac:dyDescent="0.25">
      <c r="A60" s="4">
        <v>6</v>
      </c>
      <c r="B60" s="11" t="s">
        <v>69</v>
      </c>
      <c r="C60" s="7"/>
      <c r="D60" s="23">
        <v>6.47</v>
      </c>
      <c r="E60" s="9">
        <f t="shared" si="9"/>
        <v>43.133333333333326</v>
      </c>
      <c r="F60" s="10">
        <v>9820</v>
      </c>
      <c r="G60" s="10">
        <v>67</v>
      </c>
      <c r="H60" s="10">
        <f t="shared" si="0"/>
        <v>9887</v>
      </c>
      <c r="I60" s="9">
        <f t="shared" si="7"/>
        <v>61.793750000000003</v>
      </c>
      <c r="J60" s="4"/>
      <c r="K60" s="4"/>
      <c r="L60" s="4"/>
      <c r="M60" s="4" t="str">
        <f t="shared" si="3"/>
        <v>Thuộc diện sắp xếp</v>
      </c>
    </row>
    <row r="61" spans="1:13" ht="16.5" x14ac:dyDescent="0.25">
      <c r="A61" s="4">
        <v>7</v>
      </c>
      <c r="B61" s="11" t="s">
        <v>70</v>
      </c>
      <c r="C61" s="7"/>
      <c r="D61" s="23">
        <v>18.48</v>
      </c>
      <c r="E61" s="9">
        <f t="shared" si="9"/>
        <v>123.2</v>
      </c>
      <c r="F61" s="10">
        <v>15265</v>
      </c>
      <c r="G61" s="10">
        <v>2513</v>
      </c>
      <c r="H61" s="10">
        <f t="shared" si="0"/>
        <v>17778</v>
      </c>
      <c r="I61" s="9">
        <f t="shared" si="7"/>
        <v>111.1125</v>
      </c>
      <c r="J61" s="4"/>
      <c r="K61" s="4"/>
      <c r="L61" s="4"/>
      <c r="M61" s="4" t="str">
        <f t="shared" si="3"/>
        <v>Thuộc diện sắp xếp</v>
      </c>
    </row>
    <row r="62" spans="1:13" ht="16.5" x14ac:dyDescent="0.25">
      <c r="A62" s="4">
        <v>8</v>
      </c>
      <c r="B62" s="11" t="s">
        <v>71</v>
      </c>
      <c r="C62" s="7"/>
      <c r="D62" s="23">
        <v>18.559999999999999</v>
      </c>
      <c r="E62" s="9">
        <f>D62/60*100</f>
        <v>30.93333333333333</v>
      </c>
      <c r="F62" s="10">
        <v>9110</v>
      </c>
      <c r="G62" s="10">
        <v>61</v>
      </c>
      <c r="H62" s="10">
        <f t="shared" si="0"/>
        <v>9171</v>
      </c>
      <c r="I62" s="9">
        <f t="shared" ref="I62" si="11">H62/10000*100</f>
        <v>91.710000000000008</v>
      </c>
      <c r="J62" s="4" t="s">
        <v>205</v>
      </c>
      <c r="K62" s="4"/>
      <c r="L62" s="4"/>
      <c r="M62" s="4" t="str">
        <f t="shared" si="3"/>
        <v>Thuộc diện sắp xếp</v>
      </c>
    </row>
    <row r="63" spans="1:13" ht="16.5" x14ac:dyDescent="0.25">
      <c r="A63" s="4">
        <v>9</v>
      </c>
      <c r="B63" s="11" t="s">
        <v>72</v>
      </c>
      <c r="C63" s="7"/>
      <c r="D63" s="23">
        <v>8.31</v>
      </c>
      <c r="E63" s="9">
        <f t="shared" si="9"/>
        <v>55.400000000000006</v>
      </c>
      <c r="F63" s="10">
        <v>9506</v>
      </c>
      <c r="G63" s="10">
        <v>197</v>
      </c>
      <c r="H63" s="10">
        <f t="shared" si="0"/>
        <v>9703</v>
      </c>
      <c r="I63" s="9">
        <f t="shared" si="7"/>
        <v>60.643749999999997</v>
      </c>
      <c r="J63" s="4"/>
      <c r="K63" s="4"/>
      <c r="L63" s="4"/>
      <c r="M63" s="4" t="str">
        <f t="shared" si="3"/>
        <v>Thuộc diện sắp xếp</v>
      </c>
    </row>
    <row r="64" spans="1:13" ht="16.5" x14ac:dyDescent="0.25">
      <c r="A64" s="4">
        <v>10</v>
      </c>
      <c r="B64" s="11" t="s">
        <v>73</v>
      </c>
      <c r="C64" s="7"/>
      <c r="D64" s="23">
        <v>34.090000000000003</v>
      </c>
      <c r="E64" s="9">
        <f>D64/60*100</f>
        <v>56.81666666666667</v>
      </c>
      <c r="F64" s="10">
        <v>3648</v>
      </c>
      <c r="G64" s="10">
        <v>17</v>
      </c>
      <c r="H64" s="10">
        <f t="shared" si="0"/>
        <v>3665</v>
      </c>
      <c r="I64" s="9">
        <f t="shared" ref="I64:I65" si="12">H64/10000*100</f>
        <v>36.65</v>
      </c>
      <c r="J64" s="4" t="s">
        <v>205</v>
      </c>
      <c r="K64" s="4"/>
      <c r="L64" s="4"/>
      <c r="M64" s="4" t="str">
        <f t="shared" si="3"/>
        <v>Thuộc diện sắp xếp</v>
      </c>
    </row>
    <row r="65" spans="1:13" ht="16.5" x14ac:dyDescent="0.25">
      <c r="A65" s="4">
        <v>11</v>
      </c>
      <c r="B65" s="11" t="s">
        <v>74</v>
      </c>
      <c r="C65" s="7"/>
      <c r="D65" s="23">
        <v>51.73</v>
      </c>
      <c r="E65" s="9">
        <f>D65/60*100</f>
        <v>86.216666666666669</v>
      </c>
      <c r="F65" s="10">
        <v>15916</v>
      </c>
      <c r="G65" s="10">
        <v>91</v>
      </c>
      <c r="H65" s="10">
        <f t="shared" si="0"/>
        <v>16007</v>
      </c>
      <c r="I65" s="9">
        <f t="shared" si="12"/>
        <v>160.07</v>
      </c>
      <c r="J65" s="4" t="s">
        <v>205</v>
      </c>
      <c r="K65" s="4"/>
      <c r="L65" s="4"/>
      <c r="M65" s="4" t="str">
        <f t="shared" si="3"/>
        <v>Thuộc diện sắp xếp</v>
      </c>
    </row>
    <row r="66" spans="1:13" ht="16.5" x14ac:dyDescent="0.25">
      <c r="A66" s="4">
        <v>12</v>
      </c>
      <c r="B66" s="11" t="s">
        <v>75</v>
      </c>
      <c r="C66" s="7"/>
      <c r="D66" s="23">
        <v>9.33</v>
      </c>
      <c r="E66" s="9">
        <f t="shared" ref="E66:E67" si="13">D66/15*100</f>
        <v>62.2</v>
      </c>
      <c r="F66" s="10">
        <v>10322</v>
      </c>
      <c r="G66" s="10">
        <v>236</v>
      </c>
      <c r="H66" s="10">
        <f t="shared" si="0"/>
        <v>10558</v>
      </c>
      <c r="I66" s="9">
        <f t="shared" ref="I66:I71" si="14">H66/16000*100</f>
        <v>65.987499999999997</v>
      </c>
      <c r="J66" s="4"/>
      <c r="K66" s="4"/>
      <c r="L66" s="4"/>
      <c r="M66" s="4" t="str">
        <f t="shared" si="3"/>
        <v>Thuộc diện sắp xếp</v>
      </c>
    </row>
    <row r="67" spans="1:13" ht="16.5" x14ac:dyDescent="0.25">
      <c r="A67" s="4">
        <v>13</v>
      </c>
      <c r="B67" s="11" t="s">
        <v>76</v>
      </c>
      <c r="C67" s="7"/>
      <c r="D67" s="23">
        <v>4.79</v>
      </c>
      <c r="E67" s="9">
        <f t="shared" si="13"/>
        <v>31.933333333333337</v>
      </c>
      <c r="F67" s="10">
        <v>6663</v>
      </c>
      <c r="G67" s="10">
        <v>49</v>
      </c>
      <c r="H67" s="10">
        <f t="shared" si="0"/>
        <v>6712</v>
      </c>
      <c r="I67" s="9">
        <f t="shared" si="14"/>
        <v>41.949999999999996</v>
      </c>
      <c r="J67" s="4"/>
      <c r="K67" s="4"/>
      <c r="L67" s="4"/>
      <c r="M67" s="4" t="str">
        <f t="shared" si="3"/>
        <v>Thuộc diện sắp xếp</v>
      </c>
    </row>
    <row r="68" spans="1:13" ht="16.5" x14ac:dyDescent="0.25">
      <c r="A68" s="4">
        <v>14</v>
      </c>
      <c r="B68" s="11" t="s">
        <v>77</v>
      </c>
      <c r="C68" s="7"/>
      <c r="D68" s="23">
        <v>32.659999999999997</v>
      </c>
      <c r="E68" s="9">
        <f>D68/60*100</f>
        <v>54.433333333333323</v>
      </c>
      <c r="F68" s="10">
        <v>18252</v>
      </c>
      <c r="G68" s="10">
        <v>79</v>
      </c>
      <c r="H68" s="10">
        <f t="shared" si="0"/>
        <v>18331</v>
      </c>
      <c r="I68" s="9">
        <f t="shared" ref="I68" si="15">H68/10000*100</f>
        <v>183.31</v>
      </c>
      <c r="J68" s="4" t="s">
        <v>205</v>
      </c>
      <c r="K68" s="4"/>
      <c r="L68" s="4"/>
      <c r="M68" s="4" t="str">
        <f t="shared" si="3"/>
        <v>Thuộc diện sắp xếp</v>
      </c>
    </row>
    <row r="69" spans="1:13" ht="16.5" x14ac:dyDescent="0.25">
      <c r="A69" s="4">
        <v>15</v>
      </c>
      <c r="B69" s="11" t="s">
        <v>78</v>
      </c>
      <c r="C69" s="7"/>
      <c r="D69" s="23">
        <v>5.48</v>
      </c>
      <c r="E69" s="9">
        <f t="shared" ref="E69:E71" si="16">D69/15*100</f>
        <v>36.533333333333331</v>
      </c>
      <c r="F69" s="10">
        <v>6477</v>
      </c>
      <c r="G69" s="10">
        <v>445</v>
      </c>
      <c r="H69" s="10">
        <f t="shared" si="0"/>
        <v>6922</v>
      </c>
      <c r="I69" s="9">
        <f t="shared" si="14"/>
        <v>43.262499999999996</v>
      </c>
      <c r="J69" s="4"/>
      <c r="K69" s="4"/>
      <c r="L69" s="4"/>
      <c r="M69" s="4" t="str">
        <f t="shared" si="3"/>
        <v>Thuộc diện sắp xếp</v>
      </c>
    </row>
    <row r="70" spans="1:13" ht="16.5" x14ac:dyDescent="0.25">
      <c r="A70" s="4">
        <v>16</v>
      </c>
      <c r="B70" s="11" t="s">
        <v>79</v>
      </c>
      <c r="C70" s="7"/>
      <c r="D70" s="23">
        <v>14.83</v>
      </c>
      <c r="E70" s="9">
        <f t="shared" si="16"/>
        <v>98.866666666666674</v>
      </c>
      <c r="F70" s="10">
        <v>18893</v>
      </c>
      <c r="G70" s="10">
        <v>143</v>
      </c>
      <c r="H70" s="10">
        <f t="shared" si="0"/>
        <v>19036</v>
      </c>
      <c r="I70" s="9">
        <f t="shared" si="14"/>
        <v>118.97500000000001</v>
      </c>
      <c r="J70" s="4"/>
      <c r="K70" s="4"/>
      <c r="L70" s="4"/>
      <c r="M70" s="4" t="str">
        <f t="shared" si="3"/>
        <v>Thuộc diện sắp xếp</v>
      </c>
    </row>
    <row r="71" spans="1:13" ht="16.5" x14ac:dyDescent="0.25">
      <c r="A71" s="4">
        <v>17</v>
      </c>
      <c r="B71" s="11" t="s">
        <v>38</v>
      </c>
      <c r="C71" s="7"/>
      <c r="D71" s="23">
        <v>9.1</v>
      </c>
      <c r="E71" s="9">
        <f t="shared" si="16"/>
        <v>60.666666666666671</v>
      </c>
      <c r="F71" s="10">
        <v>13326</v>
      </c>
      <c r="G71" s="10">
        <v>228</v>
      </c>
      <c r="H71" s="10">
        <f t="shared" si="0"/>
        <v>13554</v>
      </c>
      <c r="I71" s="9">
        <f t="shared" si="14"/>
        <v>84.712500000000006</v>
      </c>
      <c r="J71" s="4"/>
      <c r="K71" s="4"/>
      <c r="L71" s="4"/>
      <c r="M71" s="4" t="str">
        <f t="shared" si="3"/>
        <v>Thuộc diện sắp xếp</v>
      </c>
    </row>
    <row r="72" spans="1:13" ht="16.5" x14ac:dyDescent="0.25">
      <c r="A72" s="4">
        <v>18</v>
      </c>
      <c r="B72" s="11" t="s">
        <v>80</v>
      </c>
      <c r="C72" s="7"/>
      <c r="D72" s="23">
        <v>10.79</v>
      </c>
      <c r="E72" s="9">
        <f>D72/60*100</f>
        <v>17.983333333333331</v>
      </c>
      <c r="F72" s="10">
        <v>9920</v>
      </c>
      <c r="G72" s="10">
        <v>30</v>
      </c>
      <c r="H72" s="10">
        <f t="shared" si="0"/>
        <v>9950</v>
      </c>
      <c r="I72" s="9">
        <f t="shared" ref="I72" si="17">H72/10000*100</f>
        <v>99.5</v>
      </c>
      <c r="J72" s="4" t="s">
        <v>205</v>
      </c>
      <c r="K72" s="4"/>
      <c r="L72" s="4"/>
      <c r="M72" s="4" t="str">
        <f t="shared" si="3"/>
        <v>Thuộc diện sắp xếp</v>
      </c>
    </row>
    <row r="73" spans="1:13" ht="16.5" x14ac:dyDescent="0.25">
      <c r="A73" s="3" t="s">
        <v>81</v>
      </c>
      <c r="B73" s="12" t="s">
        <v>82</v>
      </c>
      <c r="C73" s="15"/>
      <c r="D73" s="22">
        <f>SUM(D74:D95)</f>
        <v>513.79</v>
      </c>
      <c r="E73" s="14"/>
      <c r="F73" s="13">
        <f>SUM(F74:F95)</f>
        <v>107643</v>
      </c>
      <c r="G73" s="13">
        <f>SUM(G74:G95)</f>
        <v>419</v>
      </c>
      <c r="H73" s="13">
        <f t="shared" si="0"/>
        <v>108062</v>
      </c>
      <c r="I73" s="14"/>
      <c r="J73" s="3"/>
      <c r="K73" s="3"/>
      <c r="L73" s="3"/>
      <c r="M73" s="4"/>
    </row>
    <row r="74" spans="1:13" ht="16.5" x14ac:dyDescent="0.25">
      <c r="A74" s="4">
        <v>1</v>
      </c>
      <c r="B74" s="11" t="s">
        <v>83</v>
      </c>
      <c r="C74" s="7"/>
      <c r="D74" s="23">
        <v>13.99</v>
      </c>
      <c r="E74" s="9">
        <f>D74/100*100</f>
        <v>13.99</v>
      </c>
      <c r="F74" s="10">
        <v>11867</v>
      </c>
      <c r="G74" s="10">
        <v>86</v>
      </c>
      <c r="H74" s="10">
        <f t="shared" si="0"/>
        <v>11953</v>
      </c>
      <c r="I74" s="9">
        <f t="shared" ref="I74" si="18">H74/10000*100</f>
        <v>119.53</v>
      </c>
      <c r="J74" s="4" t="s">
        <v>205</v>
      </c>
      <c r="K74" s="4"/>
      <c r="L74" s="4"/>
      <c r="M74" s="4" t="str">
        <f t="shared" si="3"/>
        <v>Thuộc diện sắp xếp</v>
      </c>
    </row>
    <row r="75" spans="1:13" ht="16.5" x14ac:dyDescent="0.25">
      <c r="A75" s="4">
        <v>2</v>
      </c>
      <c r="B75" s="11" t="s">
        <v>84</v>
      </c>
      <c r="C75" s="7"/>
      <c r="D75" s="23">
        <v>27.88</v>
      </c>
      <c r="E75" s="9">
        <f>D75/60*100</f>
        <v>46.466666666666669</v>
      </c>
      <c r="F75" s="10">
        <v>2633</v>
      </c>
      <c r="G75" s="10">
        <v>4</v>
      </c>
      <c r="H75" s="10">
        <f t="shared" ref="H75:H138" si="19">F75+G75</f>
        <v>2637</v>
      </c>
      <c r="I75" s="9">
        <f t="shared" ref="I75" si="20">H75/16000*100</f>
        <v>16.481249999999999</v>
      </c>
      <c r="J75" s="4"/>
      <c r="K75" s="4"/>
      <c r="L75" s="4"/>
      <c r="M75" s="4" t="str">
        <f t="shared" si="3"/>
        <v>Thuộc diện sắp xếp</v>
      </c>
    </row>
    <row r="76" spans="1:13" ht="16.5" x14ac:dyDescent="0.25">
      <c r="A76" s="4">
        <v>3</v>
      </c>
      <c r="B76" s="11" t="s">
        <v>85</v>
      </c>
      <c r="C76" s="7"/>
      <c r="D76" s="23">
        <v>28.45</v>
      </c>
      <c r="E76" s="9">
        <f>D76/100*100</f>
        <v>28.449999999999996</v>
      </c>
      <c r="F76" s="10">
        <v>5667</v>
      </c>
      <c r="G76" s="10">
        <v>17</v>
      </c>
      <c r="H76" s="10">
        <f t="shared" si="19"/>
        <v>5684</v>
      </c>
      <c r="I76" s="9">
        <f t="shared" ref="I76:I139" si="21">H76/10000*100</f>
        <v>56.84</v>
      </c>
      <c r="J76" s="4" t="s">
        <v>205</v>
      </c>
      <c r="K76" s="4"/>
      <c r="L76" s="4"/>
      <c r="M76" s="4" t="str">
        <f t="shared" ref="M76:M139" si="22">IF(AND(E76&lt;200,I76&lt;300),"Thuộc diện sắp xếp","Không thuộc diện sắp xếp")</f>
        <v>Thuộc diện sắp xếp</v>
      </c>
    </row>
    <row r="77" spans="1:13" ht="16.5" x14ac:dyDescent="0.25">
      <c r="A77" s="4">
        <v>4</v>
      </c>
      <c r="B77" s="11" t="s">
        <v>86</v>
      </c>
      <c r="C77" s="7"/>
      <c r="D77" s="23">
        <v>7.97</v>
      </c>
      <c r="E77" s="9">
        <f t="shared" ref="E77:E140" si="23">D77/100*100</f>
        <v>7.9699999999999989</v>
      </c>
      <c r="F77" s="10">
        <v>3775</v>
      </c>
      <c r="G77" s="10">
        <v>17</v>
      </c>
      <c r="H77" s="10">
        <f t="shared" si="19"/>
        <v>3792</v>
      </c>
      <c r="I77" s="9">
        <f t="shared" si="21"/>
        <v>37.92</v>
      </c>
      <c r="J77" s="4" t="s">
        <v>205</v>
      </c>
      <c r="K77" s="4"/>
      <c r="L77" s="4"/>
      <c r="M77" s="4" t="str">
        <f t="shared" si="22"/>
        <v>Thuộc diện sắp xếp</v>
      </c>
    </row>
    <row r="78" spans="1:13" ht="16.5" x14ac:dyDescent="0.25">
      <c r="A78" s="4">
        <v>5</v>
      </c>
      <c r="B78" s="11" t="s">
        <v>87</v>
      </c>
      <c r="C78" s="7"/>
      <c r="D78" s="23">
        <v>26.91</v>
      </c>
      <c r="E78" s="9">
        <f t="shared" si="23"/>
        <v>26.91</v>
      </c>
      <c r="F78" s="10">
        <v>4634</v>
      </c>
      <c r="G78" s="10">
        <v>18</v>
      </c>
      <c r="H78" s="10">
        <f t="shared" si="19"/>
        <v>4652</v>
      </c>
      <c r="I78" s="9">
        <f t="shared" si="21"/>
        <v>46.52</v>
      </c>
      <c r="J78" s="4" t="s">
        <v>205</v>
      </c>
      <c r="K78" s="4"/>
      <c r="L78" s="4"/>
      <c r="M78" s="4" t="str">
        <f t="shared" si="22"/>
        <v>Thuộc diện sắp xếp</v>
      </c>
    </row>
    <row r="79" spans="1:13" ht="16.5" x14ac:dyDescent="0.25">
      <c r="A79" s="4">
        <v>6</v>
      </c>
      <c r="B79" s="11" t="s">
        <v>88</v>
      </c>
      <c r="C79" s="7"/>
      <c r="D79" s="23">
        <v>16.760000000000002</v>
      </c>
      <c r="E79" s="9">
        <f t="shared" si="23"/>
        <v>16.760000000000002</v>
      </c>
      <c r="F79" s="10">
        <v>5128</v>
      </c>
      <c r="G79" s="10">
        <v>25</v>
      </c>
      <c r="H79" s="10">
        <f t="shared" si="19"/>
        <v>5153</v>
      </c>
      <c r="I79" s="9">
        <f t="shared" si="21"/>
        <v>51.53</v>
      </c>
      <c r="J79" s="4" t="s">
        <v>205</v>
      </c>
      <c r="K79" s="4"/>
      <c r="L79" s="4"/>
      <c r="M79" s="4" t="str">
        <f t="shared" si="22"/>
        <v>Thuộc diện sắp xếp</v>
      </c>
    </row>
    <row r="80" spans="1:13" ht="16.5" x14ac:dyDescent="0.25">
      <c r="A80" s="4">
        <v>7</v>
      </c>
      <c r="B80" s="11" t="s">
        <v>89</v>
      </c>
      <c r="C80" s="7"/>
      <c r="D80" s="23">
        <v>7.61</v>
      </c>
      <c r="E80" s="9">
        <f t="shared" si="23"/>
        <v>7.61</v>
      </c>
      <c r="F80" s="10">
        <v>3080</v>
      </c>
      <c r="G80" s="10">
        <v>7</v>
      </c>
      <c r="H80" s="10">
        <f t="shared" si="19"/>
        <v>3087</v>
      </c>
      <c r="I80" s="9">
        <f t="shared" si="21"/>
        <v>30.869999999999997</v>
      </c>
      <c r="J80" s="4" t="s">
        <v>205</v>
      </c>
      <c r="K80" s="4"/>
      <c r="L80" s="4"/>
      <c r="M80" s="4" t="str">
        <f t="shared" si="22"/>
        <v>Thuộc diện sắp xếp</v>
      </c>
    </row>
    <row r="81" spans="1:13" ht="16.5" x14ac:dyDescent="0.25">
      <c r="A81" s="4">
        <v>8</v>
      </c>
      <c r="B81" s="11" t="s">
        <v>90</v>
      </c>
      <c r="C81" s="7"/>
      <c r="D81" s="23">
        <v>12.53</v>
      </c>
      <c r="E81" s="9">
        <f t="shared" si="23"/>
        <v>12.53</v>
      </c>
      <c r="F81" s="10">
        <v>5006</v>
      </c>
      <c r="G81" s="10">
        <v>6</v>
      </c>
      <c r="H81" s="10">
        <f t="shared" si="19"/>
        <v>5012</v>
      </c>
      <c r="I81" s="9">
        <f t="shared" si="21"/>
        <v>50.12</v>
      </c>
      <c r="J81" s="4" t="s">
        <v>205</v>
      </c>
      <c r="K81" s="4"/>
      <c r="L81" s="4"/>
      <c r="M81" s="4" t="str">
        <f t="shared" si="22"/>
        <v>Thuộc diện sắp xếp</v>
      </c>
    </row>
    <row r="82" spans="1:13" ht="16.5" x14ac:dyDescent="0.25">
      <c r="A82" s="4">
        <v>9</v>
      </c>
      <c r="B82" s="11" t="s">
        <v>91</v>
      </c>
      <c r="C82" s="7"/>
      <c r="D82" s="23">
        <v>22.67</v>
      </c>
      <c r="E82" s="9">
        <f t="shared" si="23"/>
        <v>22.67</v>
      </c>
      <c r="F82" s="10">
        <v>6018</v>
      </c>
      <c r="G82" s="10">
        <v>32</v>
      </c>
      <c r="H82" s="10">
        <f t="shared" si="19"/>
        <v>6050</v>
      </c>
      <c r="I82" s="9">
        <f t="shared" si="21"/>
        <v>60.5</v>
      </c>
      <c r="J82" s="4" t="s">
        <v>205</v>
      </c>
      <c r="K82" s="4"/>
      <c r="L82" s="4"/>
      <c r="M82" s="4" t="str">
        <f t="shared" si="22"/>
        <v>Thuộc diện sắp xếp</v>
      </c>
    </row>
    <row r="83" spans="1:13" ht="16.5" x14ac:dyDescent="0.25">
      <c r="A83" s="4">
        <v>10</v>
      </c>
      <c r="B83" s="11" t="s">
        <v>92</v>
      </c>
      <c r="C83" s="7"/>
      <c r="D83" s="23">
        <v>43.49</v>
      </c>
      <c r="E83" s="9">
        <f t="shared" si="23"/>
        <v>43.49</v>
      </c>
      <c r="F83" s="10">
        <v>4690</v>
      </c>
      <c r="G83" s="10">
        <v>11</v>
      </c>
      <c r="H83" s="10">
        <f t="shared" si="19"/>
        <v>4701</v>
      </c>
      <c r="I83" s="9">
        <f t="shared" si="21"/>
        <v>47.010000000000005</v>
      </c>
      <c r="J83" s="4" t="s">
        <v>205</v>
      </c>
      <c r="K83" s="4"/>
      <c r="L83" s="4"/>
      <c r="M83" s="4" t="str">
        <f t="shared" si="22"/>
        <v>Thuộc diện sắp xếp</v>
      </c>
    </row>
    <row r="84" spans="1:13" ht="16.5" x14ac:dyDescent="0.25">
      <c r="A84" s="4">
        <v>11</v>
      </c>
      <c r="B84" s="11" t="s">
        <v>93</v>
      </c>
      <c r="C84" s="7"/>
      <c r="D84" s="23">
        <v>27.93</v>
      </c>
      <c r="E84" s="9">
        <f>D84/60*100</f>
        <v>46.55</v>
      </c>
      <c r="F84" s="10">
        <v>3365</v>
      </c>
      <c r="G84" s="10">
        <v>7</v>
      </c>
      <c r="H84" s="10">
        <f t="shared" si="19"/>
        <v>3372</v>
      </c>
      <c r="I84" s="9">
        <f t="shared" ref="I84" si="24">H84/16000*100</f>
        <v>21.074999999999999</v>
      </c>
      <c r="J84" s="4"/>
      <c r="K84" s="4"/>
      <c r="L84" s="4"/>
      <c r="M84" s="4" t="str">
        <f t="shared" si="22"/>
        <v>Thuộc diện sắp xếp</v>
      </c>
    </row>
    <row r="85" spans="1:13" ht="16.5" x14ac:dyDescent="0.25">
      <c r="A85" s="4">
        <v>12</v>
      </c>
      <c r="B85" s="11" t="s">
        <v>94</v>
      </c>
      <c r="C85" s="7"/>
      <c r="D85" s="23">
        <v>31.13</v>
      </c>
      <c r="E85" s="9">
        <f t="shared" si="23"/>
        <v>31.129999999999995</v>
      </c>
      <c r="F85" s="10">
        <v>6582</v>
      </c>
      <c r="G85" s="10">
        <v>11</v>
      </c>
      <c r="H85" s="10">
        <f t="shared" si="19"/>
        <v>6593</v>
      </c>
      <c r="I85" s="9">
        <f t="shared" si="21"/>
        <v>65.930000000000007</v>
      </c>
      <c r="J85" s="4" t="s">
        <v>205</v>
      </c>
      <c r="K85" s="4"/>
      <c r="L85" s="4"/>
      <c r="M85" s="4" t="str">
        <f t="shared" si="22"/>
        <v>Thuộc diện sắp xếp</v>
      </c>
    </row>
    <row r="86" spans="1:13" ht="16.5" x14ac:dyDescent="0.25">
      <c r="A86" s="4">
        <v>13</v>
      </c>
      <c r="B86" s="11" t="s">
        <v>95</v>
      </c>
      <c r="C86" s="7"/>
      <c r="D86" s="23">
        <v>14.61</v>
      </c>
      <c r="E86" s="9">
        <f t="shared" si="23"/>
        <v>14.610000000000001</v>
      </c>
      <c r="F86" s="10">
        <v>3575</v>
      </c>
      <c r="G86" s="10">
        <v>47</v>
      </c>
      <c r="H86" s="10">
        <f t="shared" si="19"/>
        <v>3622</v>
      </c>
      <c r="I86" s="9">
        <f t="shared" si="21"/>
        <v>36.22</v>
      </c>
      <c r="J86" s="4" t="s">
        <v>205</v>
      </c>
      <c r="K86" s="4"/>
      <c r="L86" s="4"/>
      <c r="M86" s="4" t="str">
        <f t="shared" si="22"/>
        <v>Thuộc diện sắp xếp</v>
      </c>
    </row>
    <row r="87" spans="1:13" ht="16.5" x14ac:dyDescent="0.25">
      <c r="A87" s="4">
        <v>14</v>
      </c>
      <c r="B87" s="11" t="s">
        <v>96</v>
      </c>
      <c r="C87" s="7"/>
      <c r="D87" s="23">
        <v>12.9</v>
      </c>
      <c r="E87" s="9">
        <f t="shared" si="23"/>
        <v>12.9</v>
      </c>
      <c r="F87" s="10">
        <v>2720</v>
      </c>
      <c r="G87" s="10">
        <v>11</v>
      </c>
      <c r="H87" s="10">
        <f t="shared" si="19"/>
        <v>2731</v>
      </c>
      <c r="I87" s="9">
        <f t="shared" si="21"/>
        <v>27.310000000000002</v>
      </c>
      <c r="J87" s="4" t="s">
        <v>205</v>
      </c>
      <c r="K87" s="4"/>
      <c r="L87" s="4"/>
      <c r="M87" s="4" t="str">
        <f t="shared" si="22"/>
        <v>Thuộc diện sắp xếp</v>
      </c>
    </row>
    <row r="88" spans="1:13" ht="16.5" x14ac:dyDescent="0.25">
      <c r="A88" s="4">
        <v>15</v>
      </c>
      <c r="B88" s="11" t="s">
        <v>97</v>
      </c>
      <c r="C88" s="7"/>
      <c r="D88" s="23">
        <v>20.74</v>
      </c>
      <c r="E88" s="9">
        <f t="shared" si="23"/>
        <v>20.74</v>
      </c>
      <c r="F88" s="10">
        <v>4451</v>
      </c>
      <c r="G88" s="10">
        <v>6</v>
      </c>
      <c r="H88" s="10">
        <f t="shared" si="19"/>
        <v>4457</v>
      </c>
      <c r="I88" s="9">
        <f t="shared" si="21"/>
        <v>44.57</v>
      </c>
      <c r="J88" s="4" t="s">
        <v>205</v>
      </c>
      <c r="K88" s="4"/>
      <c r="L88" s="4"/>
      <c r="M88" s="4" t="str">
        <f t="shared" si="22"/>
        <v>Thuộc diện sắp xếp</v>
      </c>
    </row>
    <row r="89" spans="1:13" ht="16.5" x14ac:dyDescent="0.25">
      <c r="A89" s="4">
        <v>16</v>
      </c>
      <c r="B89" s="11" t="s">
        <v>98</v>
      </c>
      <c r="C89" s="7"/>
      <c r="D89" s="23">
        <v>55.94</v>
      </c>
      <c r="E89" s="9">
        <f t="shared" si="23"/>
        <v>55.94</v>
      </c>
      <c r="F89" s="10">
        <v>5042</v>
      </c>
      <c r="G89" s="10">
        <v>12</v>
      </c>
      <c r="H89" s="10">
        <f t="shared" si="19"/>
        <v>5054</v>
      </c>
      <c r="I89" s="9">
        <f t="shared" ref="I89" si="25">H89/16000*100</f>
        <v>31.587500000000002</v>
      </c>
      <c r="J89" s="4"/>
      <c r="K89" s="4"/>
      <c r="L89" s="4"/>
      <c r="M89" s="4" t="str">
        <f t="shared" si="22"/>
        <v>Thuộc diện sắp xếp</v>
      </c>
    </row>
    <row r="90" spans="1:13" ht="16.5" x14ac:dyDescent="0.25">
      <c r="A90" s="4">
        <v>17</v>
      </c>
      <c r="B90" s="11" t="s">
        <v>99</v>
      </c>
      <c r="C90" s="7"/>
      <c r="D90" s="23">
        <v>14.85</v>
      </c>
      <c r="E90" s="9">
        <f t="shared" si="23"/>
        <v>14.85</v>
      </c>
      <c r="F90" s="10">
        <v>5834</v>
      </c>
      <c r="G90" s="10">
        <v>7</v>
      </c>
      <c r="H90" s="10">
        <f t="shared" si="19"/>
        <v>5841</v>
      </c>
      <c r="I90" s="9">
        <f t="shared" si="21"/>
        <v>58.41</v>
      </c>
      <c r="J90" s="4" t="s">
        <v>205</v>
      </c>
      <c r="K90" s="4"/>
      <c r="L90" s="4"/>
      <c r="M90" s="4" t="str">
        <f t="shared" si="22"/>
        <v>Thuộc diện sắp xếp</v>
      </c>
    </row>
    <row r="91" spans="1:13" ht="16.5" x14ac:dyDescent="0.25">
      <c r="A91" s="4">
        <v>18</v>
      </c>
      <c r="B91" s="11" t="s">
        <v>100</v>
      </c>
      <c r="C91" s="7"/>
      <c r="D91" s="23">
        <v>22.02</v>
      </c>
      <c r="E91" s="9">
        <f t="shared" si="23"/>
        <v>22.02</v>
      </c>
      <c r="F91" s="10">
        <v>3735</v>
      </c>
      <c r="G91" s="10">
        <v>23</v>
      </c>
      <c r="H91" s="10">
        <f t="shared" si="19"/>
        <v>3758</v>
      </c>
      <c r="I91" s="9">
        <f t="shared" si="21"/>
        <v>37.580000000000005</v>
      </c>
      <c r="J91" s="4" t="s">
        <v>205</v>
      </c>
      <c r="K91" s="4"/>
      <c r="L91" s="4"/>
      <c r="M91" s="4" t="str">
        <f t="shared" si="22"/>
        <v>Thuộc diện sắp xếp</v>
      </c>
    </row>
    <row r="92" spans="1:13" ht="16.5" x14ac:dyDescent="0.25">
      <c r="A92" s="4">
        <v>19</v>
      </c>
      <c r="B92" s="11" t="s">
        <v>101</v>
      </c>
      <c r="C92" s="7"/>
      <c r="D92" s="23">
        <v>59.94</v>
      </c>
      <c r="E92" s="9">
        <f t="shared" si="23"/>
        <v>59.939999999999991</v>
      </c>
      <c r="F92" s="10">
        <v>5091</v>
      </c>
      <c r="G92" s="10">
        <v>6</v>
      </c>
      <c r="H92" s="10">
        <f t="shared" si="19"/>
        <v>5097</v>
      </c>
      <c r="I92" s="9">
        <f t="shared" si="21"/>
        <v>50.970000000000006</v>
      </c>
      <c r="J92" s="4" t="s">
        <v>205</v>
      </c>
      <c r="K92" s="4"/>
      <c r="L92" s="4"/>
      <c r="M92" s="4" t="str">
        <f t="shared" si="22"/>
        <v>Thuộc diện sắp xếp</v>
      </c>
    </row>
    <row r="93" spans="1:13" ht="16.5" x14ac:dyDescent="0.25">
      <c r="A93" s="4">
        <v>20</v>
      </c>
      <c r="B93" s="11" t="s">
        <v>102</v>
      </c>
      <c r="C93" s="7"/>
      <c r="D93" s="23">
        <v>19.25</v>
      </c>
      <c r="E93" s="9">
        <f t="shared" si="23"/>
        <v>19.25</v>
      </c>
      <c r="F93" s="10">
        <v>4650</v>
      </c>
      <c r="G93" s="10">
        <v>11</v>
      </c>
      <c r="H93" s="10">
        <f t="shared" si="19"/>
        <v>4661</v>
      </c>
      <c r="I93" s="9">
        <f t="shared" si="21"/>
        <v>46.61</v>
      </c>
      <c r="J93" s="4" t="s">
        <v>205</v>
      </c>
      <c r="K93" s="4"/>
      <c r="L93" s="4"/>
      <c r="M93" s="4" t="str">
        <f t="shared" si="22"/>
        <v>Thuộc diện sắp xếp</v>
      </c>
    </row>
    <row r="94" spans="1:13" ht="16.5" x14ac:dyDescent="0.25">
      <c r="A94" s="4">
        <v>21</v>
      </c>
      <c r="B94" s="11" t="s">
        <v>103</v>
      </c>
      <c r="C94" s="7"/>
      <c r="D94" s="23">
        <v>12.69</v>
      </c>
      <c r="E94" s="9">
        <f t="shared" si="23"/>
        <v>12.689999999999998</v>
      </c>
      <c r="F94" s="10">
        <v>5545</v>
      </c>
      <c r="G94" s="10">
        <v>44</v>
      </c>
      <c r="H94" s="10">
        <f t="shared" si="19"/>
        <v>5589</v>
      </c>
      <c r="I94" s="9">
        <f t="shared" si="21"/>
        <v>55.889999999999993</v>
      </c>
      <c r="J94" s="4" t="s">
        <v>205</v>
      </c>
      <c r="K94" s="4"/>
      <c r="L94" s="4"/>
      <c r="M94" s="4" t="str">
        <f t="shared" si="22"/>
        <v>Thuộc diện sắp xếp</v>
      </c>
    </row>
    <row r="95" spans="1:13" ht="16.5" x14ac:dyDescent="0.25">
      <c r="A95" s="4">
        <v>22</v>
      </c>
      <c r="B95" s="11" t="s">
        <v>104</v>
      </c>
      <c r="C95" s="7"/>
      <c r="D95" s="23">
        <v>13.53</v>
      </c>
      <c r="E95" s="9">
        <f t="shared" si="23"/>
        <v>13.530000000000001</v>
      </c>
      <c r="F95" s="10">
        <v>4555</v>
      </c>
      <c r="G95" s="10">
        <v>11</v>
      </c>
      <c r="H95" s="10">
        <f t="shared" si="19"/>
        <v>4566</v>
      </c>
      <c r="I95" s="9">
        <f t="shared" si="21"/>
        <v>45.660000000000004</v>
      </c>
      <c r="J95" s="4" t="s">
        <v>205</v>
      </c>
      <c r="K95" s="4"/>
      <c r="L95" s="4"/>
      <c r="M95" s="4" t="str">
        <f t="shared" si="22"/>
        <v>Thuộc diện sắp xếp</v>
      </c>
    </row>
    <row r="96" spans="1:13" ht="16.5" x14ac:dyDescent="0.25">
      <c r="A96" s="3" t="s">
        <v>105</v>
      </c>
      <c r="B96" s="12" t="s">
        <v>106</v>
      </c>
      <c r="C96" s="15"/>
      <c r="D96" s="22">
        <f>SUM(D97:D110)</f>
        <v>349.8</v>
      </c>
      <c r="E96" s="14"/>
      <c r="F96" s="13">
        <f>SUM(F97:F110)</f>
        <v>115974</v>
      </c>
      <c r="G96" s="13">
        <f>SUM(G97:G110)</f>
        <v>564</v>
      </c>
      <c r="H96" s="13">
        <f t="shared" si="19"/>
        <v>116538</v>
      </c>
      <c r="I96" s="14"/>
      <c r="J96" s="3"/>
      <c r="K96" s="3"/>
      <c r="L96" s="3"/>
      <c r="M96" s="4"/>
    </row>
    <row r="97" spans="1:13" ht="16.5" x14ac:dyDescent="0.25">
      <c r="A97" s="4">
        <v>1</v>
      </c>
      <c r="B97" s="11" t="s">
        <v>107</v>
      </c>
      <c r="C97" s="7"/>
      <c r="D97" s="23">
        <v>15.68</v>
      </c>
      <c r="E97" s="9">
        <f t="shared" si="23"/>
        <v>15.68</v>
      </c>
      <c r="F97" s="10">
        <v>14004</v>
      </c>
      <c r="G97" s="10">
        <v>135</v>
      </c>
      <c r="H97" s="10">
        <f t="shared" si="19"/>
        <v>14139</v>
      </c>
      <c r="I97" s="9">
        <f t="shared" si="21"/>
        <v>141.38999999999999</v>
      </c>
      <c r="J97" s="4" t="s">
        <v>205</v>
      </c>
      <c r="K97" s="4"/>
      <c r="L97" s="4"/>
      <c r="M97" s="4" t="str">
        <f t="shared" si="22"/>
        <v>Thuộc diện sắp xếp</v>
      </c>
    </row>
    <row r="98" spans="1:13" ht="16.5" x14ac:dyDescent="0.25">
      <c r="A98" s="4">
        <v>2</v>
      </c>
      <c r="B98" s="11" t="s">
        <v>108</v>
      </c>
      <c r="C98" s="7"/>
      <c r="D98" s="23">
        <v>18.64</v>
      </c>
      <c r="E98" s="9">
        <f t="shared" si="23"/>
        <v>18.64</v>
      </c>
      <c r="F98" s="10">
        <v>11086</v>
      </c>
      <c r="G98" s="10">
        <v>111</v>
      </c>
      <c r="H98" s="10">
        <f t="shared" si="19"/>
        <v>11197</v>
      </c>
      <c r="I98" s="9">
        <f t="shared" si="21"/>
        <v>111.97</v>
      </c>
      <c r="J98" s="4" t="s">
        <v>205</v>
      </c>
      <c r="K98" s="4"/>
      <c r="L98" s="4"/>
      <c r="M98" s="4" t="str">
        <f t="shared" si="22"/>
        <v>Thuộc diện sắp xếp</v>
      </c>
    </row>
    <row r="99" spans="1:13" ht="16.5" x14ac:dyDescent="0.25">
      <c r="A99" s="4">
        <v>3</v>
      </c>
      <c r="B99" s="11" t="s">
        <v>109</v>
      </c>
      <c r="C99" s="7"/>
      <c r="D99" s="23">
        <v>16.93</v>
      </c>
      <c r="E99" s="9">
        <f t="shared" si="23"/>
        <v>16.93</v>
      </c>
      <c r="F99" s="10">
        <v>10750</v>
      </c>
      <c r="G99" s="10">
        <v>48</v>
      </c>
      <c r="H99" s="10">
        <f t="shared" si="19"/>
        <v>10798</v>
      </c>
      <c r="I99" s="9">
        <f t="shared" si="21"/>
        <v>107.98</v>
      </c>
      <c r="J99" s="4" t="s">
        <v>205</v>
      </c>
      <c r="K99" s="4"/>
      <c r="L99" s="4"/>
      <c r="M99" s="4" t="str">
        <f t="shared" si="22"/>
        <v>Thuộc diện sắp xếp</v>
      </c>
    </row>
    <row r="100" spans="1:13" ht="16.5" x14ac:dyDescent="0.25">
      <c r="A100" s="4">
        <v>4</v>
      </c>
      <c r="B100" s="11" t="s">
        <v>110</v>
      </c>
      <c r="C100" s="7"/>
      <c r="D100" s="23">
        <v>35.64</v>
      </c>
      <c r="E100" s="9">
        <f t="shared" si="23"/>
        <v>35.64</v>
      </c>
      <c r="F100" s="10">
        <v>10190</v>
      </c>
      <c r="G100" s="10">
        <v>17</v>
      </c>
      <c r="H100" s="10">
        <f t="shared" si="19"/>
        <v>10207</v>
      </c>
      <c r="I100" s="9">
        <f t="shared" si="21"/>
        <v>102.07</v>
      </c>
      <c r="J100" s="4" t="s">
        <v>205</v>
      </c>
      <c r="K100" s="4"/>
      <c r="L100" s="4"/>
      <c r="M100" s="4" t="str">
        <f t="shared" si="22"/>
        <v>Thuộc diện sắp xếp</v>
      </c>
    </row>
    <row r="101" spans="1:13" ht="16.5" x14ac:dyDescent="0.25">
      <c r="A101" s="4">
        <v>5</v>
      </c>
      <c r="B101" s="11" t="s">
        <v>111</v>
      </c>
      <c r="C101" s="7"/>
      <c r="D101" s="23">
        <v>8.98</v>
      </c>
      <c r="E101" s="9">
        <f t="shared" si="23"/>
        <v>8.98</v>
      </c>
      <c r="F101" s="10">
        <v>3101</v>
      </c>
      <c r="G101" s="10">
        <v>18</v>
      </c>
      <c r="H101" s="10">
        <f t="shared" si="19"/>
        <v>3119</v>
      </c>
      <c r="I101" s="9">
        <f t="shared" si="21"/>
        <v>31.19</v>
      </c>
      <c r="J101" s="4" t="s">
        <v>205</v>
      </c>
      <c r="K101" s="4"/>
      <c r="L101" s="4"/>
      <c r="M101" s="4" t="str">
        <f t="shared" si="22"/>
        <v>Thuộc diện sắp xếp</v>
      </c>
    </row>
    <row r="102" spans="1:13" ht="16.5" x14ac:dyDescent="0.25">
      <c r="A102" s="4">
        <v>6</v>
      </c>
      <c r="B102" s="11" t="s">
        <v>112</v>
      </c>
      <c r="C102" s="7"/>
      <c r="D102" s="23">
        <v>16.37</v>
      </c>
      <c r="E102" s="9">
        <f t="shared" si="23"/>
        <v>16.37</v>
      </c>
      <c r="F102" s="10">
        <v>4023</v>
      </c>
      <c r="G102" s="10">
        <v>17</v>
      </c>
      <c r="H102" s="10">
        <f t="shared" si="19"/>
        <v>4040</v>
      </c>
      <c r="I102" s="9">
        <f t="shared" si="21"/>
        <v>40.400000000000006</v>
      </c>
      <c r="J102" s="4" t="s">
        <v>205</v>
      </c>
      <c r="K102" s="4"/>
      <c r="L102" s="4"/>
      <c r="M102" s="4" t="str">
        <f t="shared" si="22"/>
        <v>Thuộc diện sắp xếp</v>
      </c>
    </row>
    <row r="103" spans="1:13" ht="16.5" x14ac:dyDescent="0.25">
      <c r="A103" s="4">
        <v>7</v>
      </c>
      <c r="B103" s="11" t="s">
        <v>113</v>
      </c>
      <c r="C103" s="7"/>
      <c r="D103" s="23">
        <v>22.77</v>
      </c>
      <c r="E103" s="9">
        <f t="shared" si="23"/>
        <v>22.77</v>
      </c>
      <c r="F103" s="10">
        <v>6818</v>
      </c>
      <c r="G103" s="10">
        <v>3</v>
      </c>
      <c r="H103" s="10">
        <f t="shared" si="19"/>
        <v>6821</v>
      </c>
      <c r="I103" s="9">
        <f t="shared" si="21"/>
        <v>68.210000000000008</v>
      </c>
      <c r="J103" s="4" t="s">
        <v>205</v>
      </c>
      <c r="K103" s="4"/>
      <c r="L103" s="4"/>
      <c r="M103" s="4" t="str">
        <f t="shared" si="22"/>
        <v>Thuộc diện sắp xếp</v>
      </c>
    </row>
    <row r="104" spans="1:13" ht="16.5" x14ac:dyDescent="0.25">
      <c r="A104" s="4">
        <v>8</v>
      </c>
      <c r="B104" s="11" t="s">
        <v>114</v>
      </c>
      <c r="C104" s="7"/>
      <c r="D104" s="23">
        <v>15.85</v>
      </c>
      <c r="E104" s="9">
        <f t="shared" si="23"/>
        <v>15.85</v>
      </c>
      <c r="F104" s="10">
        <v>3656</v>
      </c>
      <c r="G104" s="10">
        <v>13</v>
      </c>
      <c r="H104" s="10">
        <f t="shared" si="19"/>
        <v>3669</v>
      </c>
      <c r="I104" s="9">
        <f t="shared" si="21"/>
        <v>36.69</v>
      </c>
      <c r="J104" s="4" t="s">
        <v>205</v>
      </c>
      <c r="K104" s="4"/>
      <c r="L104" s="4"/>
      <c r="M104" s="4" t="str">
        <f t="shared" si="22"/>
        <v>Thuộc diện sắp xếp</v>
      </c>
    </row>
    <row r="105" spans="1:13" ht="16.5" x14ac:dyDescent="0.25">
      <c r="A105" s="4">
        <v>9</v>
      </c>
      <c r="B105" s="11" t="s">
        <v>115</v>
      </c>
      <c r="C105" s="7"/>
      <c r="D105" s="23">
        <v>25.47</v>
      </c>
      <c r="E105" s="9">
        <f t="shared" si="23"/>
        <v>25.47</v>
      </c>
      <c r="F105" s="10">
        <v>10269</v>
      </c>
      <c r="G105" s="10">
        <v>44</v>
      </c>
      <c r="H105" s="10">
        <f t="shared" si="19"/>
        <v>10313</v>
      </c>
      <c r="I105" s="9">
        <f t="shared" si="21"/>
        <v>103.13000000000001</v>
      </c>
      <c r="J105" s="4" t="s">
        <v>205</v>
      </c>
      <c r="K105" s="4"/>
      <c r="L105" s="4"/>
      <c r="M105" s="4" t="str">
        <f t="shared" si="22"/>
        <v>Thuộc diện sắp xếp</v>
      </c>
    </row>
    <row r="106" spans="1:13" ht="16.5" x14ac:dyDescent="0.25">
      <c r="A106" s="4">
        <v>10</v>
      </c>
      <c r="B106" s="11" t="s">
        <v>116</v>
      </c>
      <c r="C106" s="7"/>
      <c r="D106" s="23">
        <v>18.36</v>
      </c>
      <c r="E106" s="9">
        <f t="shared" si="23"/>
        <v>18.36</v>
      </c>
      <c r="F106" s="10">
        <v>10273</v>
      </c>
      <c r="G106" s="10">
        <v>48</v>
      </c>
      <c r="H106" s="10">
        <f t="shared" si="19"/>
        <v>10321</v>
      </c>
      <c r="I106" s="9">
        <f t="shared" si="21"/>
        <v>103.21000000000001</v>
      </c>
      <c r="J106" s="4" t="s">
        <v>205</v>
      </c>
      <c r="K106" s="4"/>
      <c r="L106" s="4"/>
      <c r="M106" s="4" t="str">
        <f t="shared" si="22"/>
        <v>Thuộc diện sắp xếp</v>
      </c>
    </row>
    <row r="107" spans="1:13" ht="16.5" x14ac:dyDescent="0.25">
      <c r="A107" s="4">
        <v>11</v>
      </c>
      <c r="B107" s="11" t="s">
        <v>117</v>
      </c>
      <c r="C107" s="7"/>
      <c r="D107" s="23">
        <v>35.61</v>
      </c>
      <c r="E107" s="9">
        <f t="shared" si="23"/>
        <v>35.61</v>
      </c>
      <c r="F107" s="10">
        <v>8355</v>
      </c>
      <c r="G107" s="10">
        <v>24</v>
      </c>
      <c r="H107" s="10">
        <f t="shared" si="19"/>
        <v>8379</v>
      </c>
      <c r="I107" s="9">
        <f t="shared" si="21"/>
        <v>83.789999999999992</v>
      </c>
      <c r="J107" s="4" t="s">
        <v>205</v>
      </c>
      <c r="K107" s="4"/>
      <c r="L107" s="4"/>
      <c r="M107" s="4" t="str">
        <f t="shared" si="22"/>
        <v>Thuộc diện sắp xếp</v>
      </c>
    </row>
    <row r="108" spans="1:13" ht="16.5" x14ac:dyDescent="0.25">
      <c r="A108" s="4">
        <v>12</v>
      </c>
      <c r="B108" s="11" t="s">
        <v>118</v>
      </c>
      <c r="C108" s="7"/>
      <c r="D108" s="23">
        <v>42.43</v>
      </c>
      <c r="E108" s="9">
        <f t="shared" si="23"/>
        <v>42.43</v>
      </c>
      <c r="F108" s="10">
        <v>8350</v>
      </c>
      <c r="G108" s="10">
        <v>21</v>
      </c>
      <c r="H108" s="10">
        <f t="shared" si="19"/>
        <v>8371</v>
      </c>
      <c r="I108" s="9">
        <f t="shared" si="21"/>
        <v>83.71</v>
      </c>
      <c r="J108" s="4" t="s">
        <v>205</v>
      </c>
      <c r="K108" s="4"/>
      <c r="L108" s="4"/>
      <c r="M108" s="4" t="str">
        <f t="shared" si="22"/>
        <v>Thuộc diện sắp xếp</v>
      </c>
    </row>
    <row r="109" spans="1:13" ht="16.5" x14ac:dyDescent="0.25">
      <c r="A109" s="4">
        <v>13</v>
      </c>
      <c r="B109" s="11" t="s">
        <v>119</v>
      </c>
      <c r="C109" s="7"/>
      <c r="D109" s="23">
        <v>47.06</v>
      </c>
      <c r="E109" s="9">
        <f t="shared" si="23"/>
        <v>47.06</v>
      </c>
      <c r="F109" s="10">
        <v>7708</v>
      </c>
      <c r="G109" s="10">
        <v>52</v>
      </c>
      <c r="H109" s="10">
        <f t="shared" si="19"/>
        <v>7760</v>
      </c>
      <c r="I109" s="9">
        <f t="shared" si="21"/>
        <v>77.600000000000009</v>
      </c>
      <c r="J109" s="4" t="s">
        <v>205</v>
      </c>
      <c r="K109" s="4"/>
      <c r="L109" s="4"/>
      <c r="M109" s="4" t="str">
        <f t="shared" si="22"/>
        <v>Thuộc diện sắp xếp</v>
      </c>
    </row>
    <row r="110" spans="1:13" ht="16.5" x14ac:dyDescent="0.25">
      <c r="A110" s="4">
        <v>14</v>
      </c>
      <c r="B110" s="11" t="s">
        <v>120</v>
      </c>
      <c r="C110" s="7"/>
      <c r="D110" s="23">
        <v>30.01</v>
      </c>
      <c r="E110" s="9">
        <f t="shared" si="23"/>
        <v>30.010000000000005</v>
      </c>
      <c r="F110" s="10">
        <v>7391</v>
      </c>
      <c r="G110" s="10">
        <v>13</v>
      </c>
      <c r="H110" s="10">
        <f t="shared" si="19"/>
        <v>7404</v>
      </c>
      <c r="I110" s="9">
        <f t="shared" si="21"/>
        <v>74.039999999999992</v>
      </c>
      <c r="J110" s="4" t="s">
        <v>205</v>
      </c>
      <c r="K110" s="4"/>
      <c r="L110" s="4"/>
      <c r="M110" s="4" t="str">
        <f t="shared" si="22"/>
        <v>Thuộc diện sắp xếp</v>
      </c>
    </row>
    <row r="111" spans="1:13" ht="16.5" x14ac:dyDescent="0.25">
      <c r="A111" s="3" t="s">
        <v>138</v>
      </c>
      <c r="B111" s="12" t="s">
        <v>122</v>
      </c>
      <c r="C111" s="15"/>
      <c r="D111" s="22">
        <f>SUM(D112:D125)</f>
        <v>431.72999999999996</v>
      </c>
      <c r="E111" s="14"/>
      <c r="F111" s="13">
        <f>SUM(F112:F125)</f>
        <v>104221</v>
      </c>
      <c r="G111" s="13">
        <f>SUM(G112:G125)</f>
        <v>630</v>
      </c>
      <c r="H111" s="13">
        <f t="shared" si="19"/>
        <v>104851</v>
      </c>
      <c r="I111" s="14"/>
      <c r="J111" s="3"/>
      <c r="K111" s="3"/>
      <c r="L111" s="3"/>
      <c r="M111" s="4"/>
    </row>
    <row r="112" spans="1:13" ht="16.5" x14ac:dyDescent="0.25">
      <c r="A112" s="4">
        <v>1</v>
      </c>
      <c r="B112" s="11" t="s">
        <v>123</v>
      </c>
      <c r="C112" s="7"/>
      <c r="D112" s="23">
        <v>10.210000000000001</v>
      </c>
      <c r="E112" s="9">
        <f t="shared" si="23"/>
        <v>10.210000000000001</v>
      </c>
      <c r="F112" s="10">
        <v>3946</v>
      </c>
      <c r="G112" s="10">
        <v>25</v>
      </c>
      <c r="H112" s="10">
        <f t="shared" si="19"/>
        <v>3971</v>
      </c>
      <c r="I112" s="9">
        <f t="shared" si="21"/>
        <v>39.71</v>
      </c>
      <c r="J112" s="4" t="s">
        <v>205</v>
      </c>
      <c r="K112" s="4"/>
      <c r="L112" s="4"/>
      <c r="M112" s="4" t="str">
        <f t="shared" si="22"/>
        <v>Thuộc diện sắp xếp</v>
      </c>
    </row>
    <row r="113" spans="1:13" ht="16.5" x14ac:dyDescent="0.25">
      <c r="A113" s="4">
        <v>2</v>
      </c>
      <c r="B113" s="11" t="s">
        <v>124</v>
      </c>
      <c r="C113" s="7"/>
      <c r="D113" s="23">
        <v>27.03</v>
      </c>
      <c r="E113" s="9">
        <f t="shared" si="23"/>
        <v>27.029999999999998</v>
      </c>
      <c r="F113" s="10">
        <v>10052</v>
      </c>
      <c r="G113" s="10">
        <v>33</v>
      </c>
      <c r="H113" s="10">
        <f t="shared" si="19"/>
        <v>10085</v>
      </c>
      <c r="I113" s="9">
        <f t="shared" si="21"/>
        <v>100.85</v>
      </c>
      <c r="J113" s="4" t="s">
        <v>205</v>
      </c>
      <c r="K113" s="4"/>
      <c r="L113" s="4"/>
      <c r="M113" s="4" t="str">
        <f t="shared" si="22"/>
        <v>Thuộc diện sắp xếp</v>
      </c>
    </row>
    <row r="114" spans="1:13" ht="16.5" x14ac:dyDescent="0.25">
      <c r="A114" s="4">
        <v>3</v>
      </c>
      <c r="B114" s="11" t="s">
        <v>125</v>
      </c>
      <c r="C114" s="7"/>
      <c r="D114" s="23">
        <v>40.54</v>
      </c>
      <c r="E114" s="9">
        <f t="shared" si="23"/>
        <v>40.54</v>
      </c>
      <c r="F114" s="10">
        <v>4025</v>
      </c>
      <c r="G114" s="10">
        <v>3</v>
      </c>
      <c r="H114" s="10">
        <f t="shared" si="19"/>
        <v>4028</v>
      </c>
      <c r="I114" s="9">
        <f t="shared" si="21"/>
        <v>40.28</v>
      </c>
      <c r="J114" s="4" t="s">
        <v>205</v>
      </c>
      <c r="K114" s="4"/>
      <c r="L114" s="4"/>
      <c r="M114" s="4" t="str">
        <f t="shared" si="22"/>
        <v>Thuộc diện sắp xếp</v>
      </c>
    </row>
    <row r="115" spans="1:13" ht="16.5" x14ac:dyDescent="0.25">
      <c r="A115" s="4">
        <v>4</v>
      </c>
      <c r="B115" s="11" t="s">
        <v>126</v>
      </c>
      <c r="C115" s="7"/>
      <c r="D115" s="23">
        <v>12.44</v>
      </c>
      <c r="E115" s="9">
        <f t="shared" si="23"/>
        <v>12.44</v>
      </c>
      <c r="F115" s="10">
        <v>3154</v>
      </c>
      <c r="G115" s="10">
        <v>15</v>
      </c>
      <c r="H115" s="10">
        <f t="shared" si="19"/>
        <v>3169</v>
      </c>
      <c r="I115" s="9">
        <f t="shared" si="21"/>
        <v>31.69</v>
      </c>
      <c r="J115" s="4" t="s">
        <v>205</v>
      </c>
      <c r="K115" s="4"/>
      <c r="L115" s="4"/>
      <c r="M115" s="4" t="str">
        <f t="shared" si="22"/>
        <v>Thuộc diện sắp xếp</v>
      </c>
    </row>
    <row r="116" spans="1:13" ht="16.5" x14ac:dyDescent="0.25">
      <c r="A116" s="4">
        <v>5</v>
      </c>
      <c r="B116" s="11" t="s">
        <v>127</v>
      </c>
      <c r="C116" s="7"/>
      <c r="D116" s="23">
        <v>13.39</v>
      </c>
      <c r="E116" s="9">
        <f t="shared" si="23"/>
        <v>13.390000000000002</v>
      </c>
      <c r="F116" s="10">
        <v>14189</v>
      </c>
      <c r="G116" s="10">
        <v>217</v>
      </c>
      <c r="H116" s="10">
        <f t="shared" si="19"/>
        <v>14406</v>
      </c>
      <c r="I116" s="9">
        <f t="shared" si="21"/>
        <v>144.06</v>
      </c>
      <c r="J116" s="4" t="s">
        <v>205</v>
      </c>
      <c r="K116" s="4"/>
      <c r="L116" s="4"/>
      <c r="M116" s="4" t="str">
        <f t="shared" si="22"/>
        <v>Thuộc diện sắp xếp</v>
      </c>
    </row>
    <row r="117" spans="1:13" ht="16.5" x14ac:dyDescent="0.25">
      <c r="A117" s="4">
        <v>6</v>
      </c>
      <c r="B117" s="11" t="s">
        <v>128</v>
      </c>
      <c r="C117" s="7"/>
      <c r="D117" s="23">
        <v>11.9</v>
      </c>
      <c r="E117" s="9">
        <f t="shared" si="23"/>
        <v>11.9</v>
      </c>
      <c r="F117" s="10">
        <v>5257</v>
      </c>
      <c r="G117" s="10">
        <v>36</v>
      </c>
      <c r="H117" s="10">
        <f t="shared" si="19"/>
        <v>5293</v>
      </c>
      <c r="I117" s="9">
        <f t="shared" si="21"/>
        <v>52.93</v>
      </c>
      <c r="J117" s="4" t="s">
        <v>205</v>
      </c>
      <c r="K117" s="4"/>
      <c r="L117" s="4"/>
      <c r="M117" s="4" t="str">
        <f t="shared" si="22"/>
        <v>Thuộc diện sắp xếp</v>
      </c>
    </row>
    <row r="118" spans="1:13" ht="16.5" x14ac:dyDescent="0.25">
      <c r="A118" s="4">
        <v>7</v>
      </c>
      <c r="B118" s="11" t="s">
        <v>129</v>
      </c>
      <c r="C118" s="7"/>
      <c r="D118" s="23">
        <v>55.82</v>
      </c>
      <c r="E118" s="9">
        <f t="shared" si="23"/>
        <v>55.82</v>
      </c>
      <c r="F118" s="10">
        <v>7235</v>
      </c>
      <c r="G118" s="10">
        <v>7</v>
      </c>
      <c r="H118" s="10">
        <f t="shared" si="19"/>
        <v>7242</v>
      </c>
      <c r="I118" s="9">
        <f t="shared" si="21"/>
        <v>72.42</v>
      </c>
      <c r="J118" s="4" t="s">
        <v>205</v>
      </c>
      <c r="K118" s="4"/>
      <c r="L118" s="4"/>
      <c r="M118" s="4" t="str">
        <f t="shared" si="22"/>
        <v>Thuộc diện sắp xếp</v>
      </c>
    </row>
    <row r="119" spans="1:13" ht="16.5" x14ac:dyDescent="0.25">
      <c r="A119" s="4">
        <v>8</v>
      </c>
      <c r="B119" s="11" t="s">
        <v>130</v>
      </c>
      <c r="C119" s="7"/>
      <c r="D119" s="23">
        <v>30.15</v>
      </c>
      <c r="E119" s="9">
        <f t="shared" si="23"/>
        <v>30.15</v>
      </c>
      <c r="F119" s="10">
        <v>7839</v>
      </c>
      <c r="G119" s="10">
        <v>55</v>
      </c>
      <c r="H119" s="10">
        <f t="shared" si="19"/>
        <v>7894</v>
      </c>
      <c r="I119" s="9">
        <f t="shared" si="21"/>
        <v>78.94</v>
      </c>
      <c r="J119" s="4" t="s">
        <v>205</v>
      </c>
      <c r="K119" s="4"/>
      <c r="L119" s="4"/>
      <c r="M119" s="4" t="str">
        <f t="shared" si="22"/>
        <v>Thuộc diện sắp xếp</v>
      </c>
    </row>
    <row r="120" spans="1:13" ht="16.5" x14ac:dyDescent="0.25">
      <c r="A120" s="4">
        <v>9</v>
      </c>
      <c r="B120" s="11" t="s">
        <v>131</v>
      </c>
      <c r="C120" s="7"/>
      <c r="D120" s="23">
        <v>18.22</v>
      </c>
      <c r="E120" s="9">
        <f t="shared" si="23"/>
        <v>18.22</v>
      </c>
      <c r="F120" s="10">
        <v>7326</v>
      </c>
      <c r="G120" s="10">
        <v>16</v>
      </c>
      <c r="H120" s="10">
        <f t="shared" si="19"/>
        <v>7342</v>
      </c>
      <c r="I120" s="9">
        <f t="shared" si="21"/>
        <v>73.42</v>
      </c>
      <c r="J120" s="4" t="s">
        <v>205</v>
      </c>
      <c r="K120" s="4"/>
      <c r="L120" s="4"/>
      <c r="M120" s="4" t="str">
        <f t="shared" si="22"/>
        <v>Thuộc diện sắp xếp</v>
      </c>
    </row>
    <row r="121" spans="1:13" ht="16.5" x14ac:dyDescent="0.25">
      <c r="A121" s="4">
        <v>10</v>
      </c>
      <c r="B121" s="11" t="s">
        <v>132</v>
      </c>
      <c r="C121" s="7"/>
      <c r="D121" s="23">
        <v>24.48</v>
      </c>
      <c r="E121" s="9">
        <f t="shared" si="23"/>
        <v>24.48</v>
      </c>
      <c r="F121" s="10">
        <v>12178</v>
      </c>
      <c r="G121" s="10">
        <v>31</v>
      </c>
      <c r="H121" s="10">
        <f t="shared" si="19"/>
        <v>12209</v>
      </c>
      <c r="I121" s="9">
        <f t="shared" si="21"/>
        <v>122.09</v>
      </c>
      <c r="J121" s="4" t="s">
        <v>205</v>
      </c>
      <c r="K121" s="4"/>
      <c r="L121" s="4"/>
      <c r="M121" s="4" t="str">
        <f t="shared" si="22"/>
        <v>Thuộc diện sắp xếp</v>
      </c>
    </row>
    <row r="122" spans="1:13" ht="16.5" x14ac:dyDescent="0.25">
      <c r="A122" s="4">
        <v>11</v>
      </c>
      <c r="B122" s="11" t="s">
        <v>133</v>
      </c>
      <c r="C122" s="7"/>
      <c r="D122" s="23">
        <v>14.32</v>
      </c>
      <c r="E122" s="9">
        <f t="shared" si="23"/>
        <v>14.32</v>
      </c>
      <c r="F122" s="10">
        <v>3540</v>
      </c>
      <c r="G122" s="10">
        <v>60</v>
      </c>
      <c r="H122" s="10">
        <f t="shared" si="19"/>
        <v>3600</v>
      </c>
      <c r="I122" s="9">
        <f t="shared" si="21"/>
        <v>36</v>
      </c>
      <c r="J122" s="4" t="s">
        <v>205</v>
      </c>
      <c r="K122" s="4"/>
      <c r="L122" s="4"/>
      <c r="M122" s="4" t="str">
        <f t="shared" si="22"/>
        <v>Thuộc diện sắp xếp</v>
      </c>
    </row>
    <row r="123" spans="1:13" ht="16.5" x14ac:dyDescent="0.25">
      <c r="A123" s="4">
        <v>12</v>
      </c>
      <c r="B123" s="11" t="s">
        <v>134</v>
      </c>
      <c r="C123" s="7"/>
      <c r="D123" s="23">
        <v>44.31</v>
      </c>
      <c r="E123" s="9">
        <f t="shared" si="23"/>
        <v>44.31</v>
      </c>
      <c r="F123" s="10">
        <v>7119</v>
      </c>
      <c r="G123" s="10">
        <v>118</v>
      </c>
      <c r="H123" s="10">
        <f t="shared" si="19"/>
        <v>7237</v>
      </c>
      <c r="I123" s="9">
        <f t="shared" si="21"/>
        <v>72.37</v>
      </c>
      <c r="J123" s="4" t="s">
        <v>205</v>
      </c>
      <c r="K123" s="4"/>
      <c r="L123" s="4"/>
      <c r="M123" s="4" t="str">
        <f t="shared" si="22"/>
        <v>Thuộc diện sắp xếp</v>
      </c>
    </row>
    <row r="124" spans="1:13" ht="16.5" x14ac:dyDescent="0.25">
      <c r="A124" s="4">
        <v>13</v>
      </c>
      <c r="B124" s="11" t="s">
        <v>135</v>
      </c>
      <c r="C124" s="7"/>
      <c r="D124" s="23">
        <v>66.09</v>
      </c>
      <c r="E124" s="9">
        <f t="shared" si="23"/>
        <v>66.09</v>
      </c>
      <c r="F124" s="10">
        <v>12029</v>
      </c>
      <c r="G124" s="10">
        <v>12</v>
      </c>
      <c r="H124" s="10">
        <f t="shared" si="19"/>
        <v>12041</v>
      </c>
      <c r="I124" s="9">
        <f t="shared" si="21"/>
        <v>120.41</v>
      </c>
      <c r="J124" s="4" t="s">
        <v>205</v>
      </c>
      <c r="K124" s="4"/>
      <c r="L124" s="4"/>
      <c r="M124" s="4" t="str">
        <f t="shared" si="22"/>
        <v>Thuộc diện sắp xếp</v>
      </c>
    </row>
    <row r="125" spans="1:13" ht="16.5" x14ac:dyDescent="0.25">
      <c r="A125" s="4">
        <v>14</v>
      </c>
      <c r="B125" s="11" t="s">
        <v>136</v>
      </c>
      <c r="C125" s="7"/>
      <c r="D125" s="23">
        <v>62.83</v>
      </c>
      <c r="E125" s="9">
        <f t="shared" si="23"/>
        <v>62.83</v>
      </c>
      <c r="F125" s="10">
        <v>6332</v>
      </c>
      <c r="G125" s="10">
        <v>2</v>
      </c>
      <c r="H125" s="10">
        <f t="shared" si="19"/>
        <v>6334</v>
      </c>
      <c r="I125" s="9">
        <f t="shared" si="21"/>
        <v>63.339999999999996</v>
      </c>
      <c r="J125" s="4" t="s">
        <v>205</v>
      </c>
      <c r="K125" s="4"/>
      <c r="L125" s="4"/>
      <c r="M125" s="4" t="str">
        <f t="shared" si="22"/>
        <v>Thuộc diện sắp xếp</v>
      </c>
    </row>
    <row r="126" spans="1:13" ht="16.5" x14ac:dyDescent="0.25">
      <c r="A126" s="3" t="s">
        <v>121</v>
      </c>
      <c r="B126" s="12" t="s">
        <v>139</v>
      </c>
      <c r="C126" s="15"/>
      <c r="D126" s="22">
        <f>SUM(D127:D141)</f>
        <v>838.3900000000001</v>
      </c>
      <c r="E126" s="14"/>
      <c r="F126" s="13">
        <f>SUM(F127:F141)</f>
        <v>79202</v>
      </c>
      <c r="G126" s="13">
        <f>SUM(G127:G141)</f>
        <v>425</v>
      </c>
      <c r="H126" s="13">
        <f t="shared" si="19"/>
        <v>79627</v>
      </c>
      <c r="I126" s="9">
        <f t="shared" si="21"/>
        <v>796.27</v>
      </c>
      <c r="J126" s="4" t="s">
        <v>205</v>
      </c>
      <c r="K126" s="3"/>
      <c r="L126" s="3"/>
      <c r="M126" s="4"/>
    </row>
    <row r="127" spans="1:13" ht="16.5" x14ac:dyDescent="0.25">
      <c r="A127" s="4">
        <v>1</v>
      </c>
      <c r="B127" s="11" t="s">
        <v>140</v>
      </c>
      <c r="C127" s="15"/>
      <c r="D127" s="23">
        <v>10.53</v>
      </c>
      <c r="E127" s="9">
        <f t="shared" si="23"/>
        <v>10.53</v>
      </c>
      <c r="F127" s="10">
        <v>4088</v>
      </c>
      <c r="G127" s="10">
        <v>83</v>
      </c>
      <c r="H127" s="10">
        <f t="shared" si="19"/>
        <v>4171</v>
      </c>
      <c r="I127" s="9">
        <f t="shared" si="21"/>
        <v>41.71</v>
      </c>
      <c r="J127" s="4" t="s">
        <v>205</v>
      </c>
      <c r="K127" s="3"/>
      <c r="L127" s="3"/>
      <c r="M127" s="4" t="str">
        <f t="shared" si="22"/>
        <v>Thuộc diện sắp xếp</v>
      </c>
    </row>
    <row r="128" spans="1:13" ht="16.5" x14ac:dyDescent="0.25">
      <c r="A128" s="4">
        <v>2</v>
      </c>
      <c r="B128" s="11" t="s">
        <v>141</v>
      </c>
      <c r="C128" s="15"/>
      <c r="D128" s="23">
        <v>29</v>
      </c>
      <c r="E128" s="9">
        <f t="shared" si="23"/>
        <v>28.999999999999996</v>
      </c>
      <c r="F128" s="10">
        <v>6605</v>
      </c>
      <c r="G128" s="10">
        <v>30</v>
      </c>
      <c r="H128" s="10">
        <f t="shared" si="19"/>
        <v>6635</v>
      </c>
      <c r="I128" s="9">
        <f t="shared" si="21"/>
        <v>66.349999999999994</v>
      </c>
      <c r="J128" s="4" t="s">
        <v>205</v>
      </c>
      <c r="K128" s="3"/>
      <c r="L128" s="3"/>
      <c r="M128" s="4" t="str">
        <f t="shared" si="22"/>
        <v>Thuộc diện sắp xếp</v>
      </c>
    </row>
    <row r="129" spans="1:13" ht="16.5" x14ac:dyDescent="0.25">
      <c r="A129" s="4">
        <v>3</v>
      </c>
      <c r="B129" s="11" t="s">
        <v>142</v>
      </c>
      <c r="C129" s="15"/>
      <c r="D129" s="23">
        <v>33.58</v>
      </c>
      <c r="E129" s="9">
        <f t="shared" si="23"/>
        <v>33.58</v>
      </c>
      <c r="F129" s="10">
        <v>3187</v>
      </c>
      <c r="G129" s="10">
        <v>6</v>
      </c>
      <c r="H129" s="10">
        <f t="shared" si="19"/>
        <v>3193</v>
      </c>
      <c r="I129" s="9">
        <f t="shared" si="21"/>
        <v>31.929999999999996</v>
      </c>
      <c r="J129" s="4" t="s">
        <v>205</v>
      </c>
      <c r="K129" s="3"/>
      <c r="L129" s="3"/>
      <c r="M129" s="4" t="str">
        <f t="shared" si="22"/>
        <v>Thuộc diện sắp xếp</v>
      </c>
    </row>
    <row r="130" spans="1:13" ht="16.5" x14ac:dyDescent="0.25">
      <c r="A130" s="4">
        <v>4</v>
      </c>
      <c r="B130" s="11" t="s">
        <v>143</v>
      </c>
      <c r="C130" s="15"/>
      <c r="D130" s="23">
        <v>55.46</v>
      </c>
      <c r="E130" s="9">
        <f t="shared" si="23"/>
        <v>55.46</v>
      </c>
      <c r="F130" s="10">
        <v>7694</v>
      </c>
      <c r="G130" s="10">
        <v>8</v>
      </c>
      <c r="H130" s="10">
        <f t="shared" si="19"/>
        <v>7702</v>
      </c>
      <c r="I130" s="9">
        <f t="shared" si="21"/>
        <v>77.02</v>
      </c>
      <c r="J130" s="4" t="s">
        <v>205</v>
      </c>
      <c r="K130" s="3"/>
      <c r="L130" s="3"/>
      <c r="M130" s="4" t="str">
        <f t="shared" si="22"/>
        <v>Thuộc diện sắp xếp</v>
      </c>
    </row>
    <row r="131" spans="1:13" ht="16.5" x14ac:dyDescent="0.25">
      <c r="A131" s="4">
        <v>5</v>
      </c>
      <c r="B131" s="11" t="s">
        <v>144</v>
      </c>
      <c r="C131" s="15"/>
      <c r="D131" s="23">
        <v>37.97</v>
      </c>
      <c r="E131" s="9">
        <f t="shared" si="23"/>
        <v>37.97</v>
      </c>
      <c r="F131" s="10">
        <v>8993</v>
      </c>
      <c r="G131" s="10">
        <v>83</v>
      </c>
      <c r="H131" s="10">
        <f t="shared" si="19"/>
        <v>9076</v>
      </c>
      <c r="I131" s="9">
        <f t="shared" si="21"/>
        <v>90.759999999999991</v>
      </c>
      <c r="J131" s="4" t="s">
        <v>205</v>
      </c>
      <c r="K131" s="3"/>
      <c r="L131" s="3"/>
      <c r="M131" s="4" t="str">
        <f t="shared" si="22"/>
        <v>Thuộc diện sắp xếp</v>
      </c>
    </row>
    <row r="132" spans="1:13" ht="16.5" x14ac:dyDescent="0.25">
      <c r="A132" s="4">
        <v>6</v>
      </c>
      <c r="B132" s="11" t="s">
        <v>145</v>
      </c>
      <c r="C132" s="15"/>
      <c r="D132" s="23">
        <v>33.619999999999997</v>
      </c>
      <c r="E132" s="9">
        <f t="shared" si="23"/>
        <v>33.619999999999997</v>
      </c>
      <c r="F132" s="10">
        <v>7740</v>
      </c>
      <c r="G132" s="10">
        <v>39</v>
      </c>
      <c r="H132" s="10">
        <f t="shared" si="19"/>
        <v>7779</v>
      </c>
      <c r="I132" s="9">
        <f t="shared" si="21"/>
        <v>77.790000000000006</v>
      </c>
      <c r="J132" s="4" t="s">
        <v>205</v>
      </c>
      <c r="K132" s="3"/>
      <c r="L132" s="3"/>
      <c r="M132" s="4" t="str">
        <f t="shared" si="22"/>
        <v>Thuộc diện sắp xếp</v>
      </c>
    </row>
    <row r="133" spans="1:13" ht="16.5" x14ac:dyDescent="0.25">
      <c r="A133" s="4">
        <v>7</v>
      </c>
      <c r="B133" s="11" t="s">
        <v>146</v>
      </c>
      <c r="C133" s="15"/>
      <c r="D133" s="23">
        <v>73.47</v>
      </c>
      <c r="E133" s="9">
        <f t="shared" si="23"/>
        <v>73.47</v>
      </c>
      <c r="F133" s="10">
        <v>5200</v>
      </c>
      <c r="G133" s="10">
        <v>10</v>
      </c>
      <c r="H133" s="10">
        <f t="shared" si="19"/>
        <v>5210</v>
      </c>
      <c r="I133" s="9">
        <f t="shared" si="21"/>
        <v>52.1</v>
      </c>
      <c r="J133" s="4" t="s">
        <v>205</v>
      </c>
      <c r="K133" s="3"/>
      <c r="L133" s="3"/>
      <c r="M133" s="4" t="str">
        <f t="shared" si="22"/>
        <v>Thuộc diện sắp xếp</v>
      </c>
    </row>
    <row r="134" spans="1:13" ht="16.5" x14ac:dyDescent="0.25">
      <c r="A134" s="4">
        <v>8</v>
      </c>
      <c r="B134" s="11" t="s">
        <v>147</v>
      </c>
      <c r="C134" s="15"/>
      <c r="D134" s="23">
        <v>84.59</v>
      </c>
      <c r="E134" s="9">
        <f t="shared" si="23"/>
        <v>84.59</v>
      </c>
      <c r="F134" s="10">
        <v>3282</v>
      </c>
      <c r="G134" s="10">
        <v>14</v>
      </c>
      <c r="H134" s="10">
        <f t="shared" si="19"/>
        <v>3296</v>
      </c>
      <c r="I134" s="9">
        <f t="shared" si="21"/>
        <v>32.96</v>
      </c>
      <c r="J134" s="4" t="s">
        <v>205</v>
      </c>
      <c r="K134" s="3"/>
      <c r="L134" s="3"/>
      <c r="M134" s="4" t="str">
        <f t="shared" si="22"/>
        <v>Thuộc diện sắp xếp</v>
      </c>
    </row>
    <row r="135" spans="1:13" ht="16.5" x14ac:dyDescent="0.25">
      <c r="A135" s="4">
        <v>9</v>
      </c>
      <c r="B135" s="11" t="s">
        <v>148</v>
      </c>
      <c r="C135" s="15"/>
      <c r="D135" s="23">
        <v>55.63</v>
      </c>
      <c r="E135" s="9">
        <f t="shared" si="23"/>
        <v>55.63</v>
      </c>
      <c r="F135" s="10">
        <v>5542</v>
      </c>
      <c r="G135" s="10">
        <v>17</v>
      </c>
      <c r="H135" s="10">
        <f t="shared" si="19"/>
        <v>5559</v>
      </c>
      <c r="I135" s="9">
        <f t="shared" si="21"/>
        <v>55.589999999999996</v>
      </c>
      <c r="J135" s="4" t="s">
        <v>205</v>
      </c>
      <c r="K135" s="3"/>
      <c r="L135" s="3"/>
      <c r="M135" s="4" t="str">
        <f t="shared" si="22"/>
        <v>Thuộc diện sắp xếp</v>
      </c>
    </row>
    <row r="136" spans="1:13" ht="16.5" x14ac:dyDescent="0.25">
      <c r="A136" s="4">
        <v>10</v>
      </c>
      <c r="B136" s="11" t="s">
        <v>149</v>
      </c>
      <c r="C136" s="15"/>
      <c r="D136" s="23">
        <v>59.82</v>
      </c>
      <c r="E136" s="9">
        <f t="shared" si="23"/>
        <v>59.819999999999993</v>
      </c>
      <c r="F136" s="10">
        <v>5035</v>
      </c>
      <c r="G136" s="10">
        <v>18</v>
      </c>
      <c r="H136" s="10">
        <f t="shared" si="19"/>
        <v>5053</v>
      </c>
      <c r="I136" s="9">
        <f t="shared" si="21"/>
        <v>50.529999999999994</v>
      </c>
      <c r="J136" s="4" t="s">
        <v>205</v>
      </c>
      <c r="K136" s="3"/>
      <c r="L136" s="3"/>
      <c r="M136" s="4" t="str">
        <f t="shared" si="22"/>
        <v>Thuộc diện sắp xếp</v>
      </c>
    </row>
    <row r="137" spans="1:13" ht="16.5" x14ac:dyDescent="0.25">
      <c r="A137" s="4">
        <v>11</v>
      </c>
      <c r="B137" s="11" t="s">
        <v>150</v>
      </c>
      <c r="C137" s="15"/>
      <c r="D137" s="23">
        <v>96.79</v>
      </c>
      <c r="E137" s="9">
        <f t="shared" si="23"/>
        <v>96.79</v>
      </c>
      <c r="F137" s="10">
        <v>3275</v>
      </c>
      <c r="G137" s="10">
        <v>11</v>
      </c>
      <c r="H137" s="10">
        <f t="shared" si="19"/>
        <v>3286</v>
      </c>
      <c r="I137" s="9">
        <f t="shared" si="21"/>
        <v>32.86</v>
      </c>
      <c r="J137" s="4" t="s">
        <v>205</v>
      </c>
      <c r="K137" s="3"/>
      <c r="L137" s="3"/>
      <c r="M137" s="4" t="str">
        <f t="shared" si="22"/>
        <v>Thuộc diện sắp xếp</v>
      </c>
    </row>
    <row r="138" spans="1:13" ht="16.5" x14ac:dyDescent="0.25">
      <c r="A138" s="4">
        <v>12</v>
      </c>
      <c r="B138" s="11" t="s">
        <v>151</v>
      </c>
      <c r="C138" s="15"/>
      <c r="D138" s="23">
        <v>102.24</v>
      </c>
      <c r="E138" s="9">
        <f t="shared" si="23"/>
        <v>102.24</v>
      </c>
      <c r="F138" s="10">
        <v>2999</v>
      </c>
      <c r="G138" s="10">
        <v>50</v>
      </c>
      <c r="H138" s="10">
        <f t="shared" si="19"/>
        <v>3049</v>
      </c>
      <c r="I138" s="9">
        <f t="shared" si="21"/>
        <v>30.490000000000002</v>
      </c>
      <c r="J138" s="4" t="s">
        <v>205</v>
      </c>
      <c r="K138" s="3"/>
      <c r="L138" s="3"/>
      <c r="M138" s="4" t="str">
        <f t="shared" si="22"/>
        <v>Thuộc diện sắp xếp</v>
      </c>
    </row>
    <row r="139" spans="1:13" ht="16.5" x14ac:dyDescent="0.25">
      <c r="A139" s="4">
        <v>13</v>
      </c>
      <c r="B139" s="11" t="s">
        <v>152</v>
      </c>
      <c r="C139" s="15"/>
      <c r="D139" s="23">
        <v>43.84</v>
      </c>
      <c r="E139" s="9">
        <f t="shared" si="23"/>
        <v>43.84</v>
      </c>
      <c r="F139" s="10">
        <v>2950</v>
      </c>
      <c r="G139" s="10">
        <v>11</v>
      </c>
      <c r="H139" s="10">
        <f t="shared" ref="H139:H190" si="26">F139+G139</f>
        <v>2961</v>
      </c>
      <c r="I139" s="9">
        <f t="shared" si="21"/>
        <v>29.609999999999996</v>
      </c>
      <c r="J139" s="4" t="s">
        <v>205</v>
      </c>
      <c r="K139" s="3"/>
      <c r="L139" s="3"/>
      <c r="M139" s="4" t="str">
        <f t="shared" si="22"/>
        <v>Thuộc diện sắp xếp</v>
      </c>
    </row>
    <row r="140" spans="1:13" ht="16.5" x14ac:dyDescent="0.25">
      <c r="A140" s="4">
        <v>14</v>
      </c>
      <c r="B140" s="11" t="s">
        <v>153</v>
      </c>
      <c r="C140" s="15"/>
      <c r="D140" s="23">
        <v>45.71</v>
      </c>
      <c r="E140" s="9">
        <f t="shared" si="23"/>
        <v>45.71</v>
      </c>
      <c r="F140" s="10">
        <v>9362</v>
      </c>
      <c r="G140" s="10">
        <v>37</v>
      </c>
      <c r="H140" s="10">
        <f t="shared" si="26"/>
        <v>9399</v>
      </c>
      <c r="I140" s="9">
        <f t="shared" ref="I140:I169" si="27">H140/10000*100</f>
        <v>93.99</v>
      </c>
      <c r="J140" s="4" t="s">
        <v>205</v>
      </c>
      <c r="K140" s="3"/>
      <c r="L140" s="3"/>
      <c r="M140" s="4" t="str">
        <f t="shared" ref="M140:M190" si="28">IF(AND(E140&lt;200,I140&lt;300),"Thuộc diện sắp xếp","Không thuộc diện sắp xếp")</f>
        <v>Thuộc diện sắp xếp</v>
      </c>
    </row>
    <row r="141" spans="1:13" ht="16.5" x14ac:dyDescent="0.25">
      <c r="A141" s="4">
        <v>15</v>
      </c>
      <c r="B141" s="11" t="s">
        <v>154</v>
      </c>
      <c r="C141" s="15"/>
      <c r="D141" s="23">
        <v>76.14</v>
      </c>
      <c r="E141" s="9">
        <f t="shared" ref="E141:E169" si="29">D141/100*100</f>
        <v>76.14</v>
      </c>
      <c r="F141" s="10">
        <v>3250</v>
      </c>
      <c r="G141" s="10">
        <v>8</v>
      </c>
      <c r="H141" s="10">
        <f t="shared" si="26"/>
        <v>3258</v>
      </c>
      <c r="I141" s="9">
        <f t="shared" si="27"/>
        <v>32.58</v>
      </c>
      <c r="J141" s="4" t="s">
        <v>205</v>
      </c>
      <c r="K141" s="3"/>
      <c r="L141" s="3"/>
      <c r="M141" s="4" t="str">
        <f t="shared" si="28"/>
        <v>Thuộc diện sắp xếp</v>
      </c>
    </row>
    <row r="142" spans="1:13" ht="16.5" x14ac:dyDescent="0.25">
      <c r="A142" s="3" t="s">
        <v>137</v>
      </c>
      <c r="B142" s="12" t="s">
        <v>155</v>
      </c>
      <c r="C142" s="15"/>
      <c r="D142" s="24">
        <f>SUM(D143:D169)</f>
        <v>569.03</v>
      </c>
      <c r="E142" s="14"/>
      <c r="F142" s="10">
        <f>SUM(F143:F169)</f>
        <v>200572</v>
      </c>
      <c r="G142" s="10">
        <f>SUM(G143:G169)</f>
        <v>1197</v>
      </c>
      <c r="H142" s="13">
        <f t="shared" si="26"/>
        <v>201769</v>
      </c>
      <c r="I142" s="14"/>
      <c r="J142" s="3"/>
      <c r="K142" s="3"/>
      <c r="L142" s="3"/>
      <c r="M142" s="4"/>
    </row>
    <row r="143" spans="1:13" ht="16.5" x14ac:dyDescent="0.25">
      <c r="A143" s="4">
        <v>1</v>
      </c>
      <c r="B143" s="11" t="s">
        <v>156</v>
      </c>
      <c r="C143" s="15"/>
      <c r="D143" s="23">
        <v>14.52</v>
      </c>
      <c r="E143" s="9">
        <f t="shared" si="29"/>
        <v>14.52</v>
      </c>
      <c r="F143" s="10">
        <v>17891</v>
      </c>
      <c r="G143" s="10">
        <v>244</v>
      </c>
      <c r="H143" s="10">
        <f t="shared" si="26"/>
        <v>18135</v>
      </c>
      <c r="I143" s="9">
        <f t="shared" si="27"/>
        <v>181.35</v>
      </c>
      <c r="J143" s="4" t="s">
        <v>205</v>
      </c>
      <c r="K143" s="3"/>
      <c r="L143" s="3"/>
      <c r="M143" s="4" t="str">
        <f t="shared" si="28"/>
        <v>Thuộc diện sắp xếp</v>
      </c>
    </row>
    <row r="144" spans="1:13" ht="16.5" x14ac:dyDescent="0.25">
      <c r="A144" s="4">
        <v>2</v>
      </c>
      <c r="B144" s="11" t="s">
        <v>157</v>
      </c>
      <c r="C144" s="15"/>
      <c r="D144" s="23">
        <v>53.19</v>
      </c>
      <c r="E144" s="9">
        <f t="shared" si="29"/>
        <v>53.189999999999991</v>
      </c>
      <c r="F144" s="10">
        <v>8297</v>
      </c>
      <c r="G144" s="10">
        <v>31</v>
      </c>
      <c r="H144" s="10">
        <f t="shared" si="26"/>
        <v>8328</v>
      </c>
      <c r="I144" s="9">
        <f t="shared" si="27"/>
        <v>83.28</v>
      </c>
      <c r="J144" s="4" t="s">
        <v>205</v>
      </c>
      <c r="K144" s="3"/>
      <c r="L144" s="3"/>
      <c r="M144" s="4" t="str">
        <f t="shared" si="28"/>
        <v>Thuộc diện sắp xếp</v>
      </c>
    </row>
    <row r="145" spans="1:13" ht="16.5" x14ac:dyDescent="0.25">
      <c r="A145" s="4">
        <v>3</v>
      </c>
      <c r="B145" s="11" t="s">
        <v>158</v>
      </c>
      <c r="C145" s="15"/>
      <c r="D145" s="23">
        <v>14.62</v>
      </c>
      <c r="E145" s="9">
        <f t="shared" si="29"/>
        <v>14.62</v>
      </c>
      <c r="F145" s="10">
        <v>6761</v>
      </c>
      <c r="G145" s="10">
        <v>70</v>
      </c>
      <c r="H145" s="10">
        <f t="shared" si="26"/>
        <v>6831</v>
      </c>
      <c r="I145" s="9">
        <f t="shared" si="27"/>
        <v>68.31</v>
      </c>
      <c r="J145" s="4" t="s">
        <v>205</v>
      </c>
      <c r="K145" s="3"/>
      <c r="L145" s="3"/>
      <c r="M145" s="4" t="str">
        <f t="shared" si="28"/>
        <v>Thuộc diện sắp xếp</v>
      </c>
    </row>
    <row r="146" spans="1:13" ht="16.5" x14ac:dyDescent="0.25">
      <c r="A146" s="4">
        <v>4</v>
      </c>
      <c r="B146" s="11" t="s">
        <v>159</v>
      </c>
      <c r="C146" s="15"/>
      <c r="D146" s="23">
        <v>12.49</v>
      </c>
      <c r="E146" s="9">
        <f t="shared" si="29"/>
        <v>12.49</v>
      </c>
      <c r="F146" s="10">
        <v>8975</v>
      </c>
      <c r="G146" s="10">
        <v>50</v>
      </c>
      <c r="H146" s="10">
        <f t="shared" si="26"/>
        <v>9025</v>
      </c>
      <c r="I146" s="9">
        <f t="shared" si="27"/>
        <v>90.25</v>
      </c>
      <c r="J146" s="4" t="s">
        <v>205</v>
      </c>
      <c r="K146" s="3"/>
      <c r="L146" s="3"/>
      <c r="M146" s="4" t="str">
        <f t="shared" si="28"/>
        <v>Thuộc diện sắp xếp</v>
      </c>
    </row>
    <row r="147" spans="1:13" ht="16.5" x14ac:dyDescent="0.25">
      <c r="A147" s="4">
        <v>5</v>
      </c>
      <c r="B147" s="11" t="s">
        <v>160</v>
      </c>
      <c r="C147" s="15"/>
      <c r="D147" s="23">
        <v>8.77</v>
      </c>
      <c r="E147" s="9">
        <f t="shared" si="29"/>
        <v>8.77</v>
      </c>
      <c r="F147" s="10">
        <v>7390</v>
      </c>
      <c r="G147" s="10">
        <v>50</v>
      </c>
      <c r="H147" s="10">
        <f t="shared" si="26"/>
        <v>7440</v>
      </c>
      <c r="I147" s="9">
        <f t="shared" si="27"/>
        <v>74.400000000000006</v>
      </c>
      <c r="J147" s="4" t="s">
        <v>205</v>
      </c>
      <c r="K147" s="3"/>
      <c r="L147" s="3"/>
      <c r="M147" s="4" t="str">
        <f t="shared" si="28"/>
        <v>Thuộc diện sắp xếp</v>
      </c>
    </row>
    <row r="148" spans="1:13" ht="16.5" x14ac:dyDescent="0.25">
      <c r="A148" s="4">
        <v>6</v>
      </c>
      <c r="B148" s="11" t="s">
        <v>161</v>
      </c>
      <c r="C148" s="15"/>
      <c r="D148" s="23">
        <v>26.19</v>
      </c>
      <c r="E148" s="9">
        <f t="shared" si="29"/>
        <v>26.19</v>
      </c>
      <c r="F148" s="10">
        <v>4676</v>
      </c>
      <c r="G148" s="10">
        <v>38</v>
      </c>
      <c r="H148" s="10">
        <f t="shared" si="26"/>
        <v>4714</v>
      </c>
      <c r="I148" s="9">
        <f t="shared" si="27"/>
        <v>47.14</v>
      </c>
      <c r="J148" s="4" t="s">
        <v>205</v>
      </c>
      <c r="K148" s="3"/>
      <c r="L148" s="3"/>
      <c r="M148" s="4" t="str">
        <f t="shared" si="28"/>
        <v>Thuộc diện sắp xếp</v>
      </c>
    </row>
    <row r="149" spans="1:13" ht="16.5" x14ac:dyDescent="0.25">
      <c r="A149" s="4">
        <v>7</v>
      </c>
      <c r="B149" s="11" t="s">
        <v>162</v>
      </c>
      <c r="C149" s="15"/>
      <c r="D149" s="23">
        <v>15.82</v>
      </c>
      <c r="E149" s="9">
        <f t="shared" si="29"/>
        <v>15.82</v>
      </c>
      <c r="F149" s="10">
        <v>7600</v>
      </c>
      <c r="G149" s="10">
        <v>42</v>
      </c>
      <c r="H149" s="10">
        <f t="shared" si="26"/>
        <v>7642</v>
      </c>
      <c r="I149" s="9">
        <f t="shared" si="27"/>
        <v>76.42</v>
      </c>
      <c r="J149" s="4" t="s">
        <v>205</v>
      </c>
      <c r="K149" s="3"/>
      <c r="L149" s="3"/>
      <c r="M149" s="4" t="str">
        <f t="shared" si="28"/>
        <v>Thuộc diện sắp xếp</v>
      </c>
    </row>
    <row r="150" spans="1:13" ht="16.5" x14ac:dyDescent="0.25">
      <c r="A150" s="4">
        <v>8</v>
      </c>
      <c r="B150" s="11" t="s">
        <v>163</v>
      </c>
      <c r="C150" s="15"/>
      <c r="D150" s="23">
        <v>14.35</v>
      </c>
      <c r="E150" s="9">
        <f t="shared" si="29"/>
        <v>14.35</v>
      </c>
      <c r="F150" s="10">
        <v>3262</v>
      </c>
      <c r="G150" s="10">
        <v>7</v>
      </c>
      <c r="H150" s="10">
        <f t="shared" si="26"/>
        <v>3269</v>
      </c>
      <c r="I150" s="9">
        <f t="shared" si="27"/>
        <v>32.690000000000005</v>
      </c>
      <c r="J150" s="4" t="s">
        <v>205</v>
      </c>
      <c r="K150" s="3"/>
      <c r="L150" s="3"/>
      <c r="M150" s="4" t="str">
        <f t="shared" si="28"/>
        <v>Thuộc diện sắp xếp</v>
      </c>
    </row>
    <row r="151" spans="1:13" ht="16.5" x14ac:dyDescent="0.25">
      <c r="A151" s="4">
        <v>9</v>
      </c>
      <c r="B151" s="11" t="s">
        <v>164</v>
      </c>
      <c r="C151" s="15"/>
      <c r="D151" s="23">
        <v>14.65</v>
      </c>
      <c r="E151" s="9">
        <f t="shared" si="29"/>
        <v>14.649999999999999</v>
      </c>
      <c r="F151" s="10">
        <v>5555</v>
      </c>
      <c r="G151" s="10">
        <v>115</v>
      </c>
      <c r="H151" s="10">
        <f t="shared" si="26"/>
        <v>5670</v>
      </c>
      <c r="I151" s="9">
        <f t="shared" si="27"/>
        <v>56.699999999999996</v>
      </c>
      <c r="J151" s="4" t="s">
        <v>205</v>
      </c>
      <c r="K151" s="3"/>
      <c r="L151" s="3"/>
      <c r="M151" s="4" t="str">
        <f t="shared" si="28"/>
        <v>Thuộc diện sắp xếp</v>
      </c>
    </row>
    <row r="152" spans="1:13" ht="16.5" x14ac:dyDescent="0.25">
      <c r="A152" s="4">
        <v>10</v>
      </c>
      <c r="B152" s="11" t="s">
        <v>165</v>
      </c>
      <c r="C152" s="15"/>
      <c r="D152" s="23">
        <v>27.54</v>
      </c>
      <c r="E152" s="9">
        <f t="shared" si="29"/>
        <v>27.54</v>
      </c>
      <c r="F152" s="10">
        <v>5936</v>
      </c>
      <c r="G152" s="10">
        <v>21</v>
      </c>
      <c r="H152" s="10">
        <f t="shared" si="26"/>
        <v>5957</v>
      </c>
      <c r="I152" s="9">
        <f t="shared" si="27"/>
        <v>59.57</v>
      </c>
      <c r="J152" s="4" t="s">
        <v>205</v>
      </c>
      <c r="K152" s="3"/>
      <c r="L152" s="3"/>
      <c r="M152" s="4" t="str">
        <f t="shared" si="28"/>
        <v>Thuộc diện sắp xếp</v>
      </c>
    </row>
    <row r="153" spans="1:13" ht="16.5" x14ac:dyDescent="0.25">
      <c r="A153" s="4">
        <v>11</v>
      </c>
      <c r="B153" s="11" t="s">
        <v>166</v>
      </c>
      <c r="C153" s="15"/>
      <c r="D153" s="23">
        <v>13.41</v>
      </c>
      <c r="E153" s="9">
        <f t="shared" si="29"/>
        <v>13.41</v>
      </c>
      <c r="F153" s="10">
        <v>7561</v>
      </c>
      <c r="G153" s="10">
        <v>20</v>
      </c>
      <c r="H153" s="10">
        <f t="shared" si="26"/>
        <v>7581</v>
      </c>
      <c r="I153" s="9">
        <f t="shared" si="27"/>
        <v>75.81</v>
      </c>
      <c r="J153" s="4" t="s">
        <v>205</v>
      </c>
      <c r="K153" s="3"/>
      <c r="L153" s="3"/>
      <c r="M153" s="4" t="str">
        <f t="shared" si="28"/>
        <v>Thuộc diện sắp xếp</v>
      </c>
    </row>
    <row r="154" spans="1:13" ht="16.5" x14ac:dyDescent="0.25">
      <c r="A154" s="4">
        <v>12</v>
      </c>
      <c r="B154" s="11" t="s">
        <v>167</v>
      </c>
      <c r="C154" s="15"/>
      <c r="D154" s="23">
        <v>26.65</v>
      </c>
      <c r="E154" s="9">
        <f t="shared" si="29"/>
        <v>26.649999999999995</v>
      </c>
      <c r="F154" s="10">
        <v>13202</v>
      </c>
      <c r="G154" s="10">
        <v>77</v>
      </c>
      <c r="H154" s="10">
        <f t="shared" si="26"/>
        <v>13279</v>
      </c>
      <c r="I154" s="9">
        <f t="shared" si="27"/>
        <v>132.79000000000002</v>
      </c>
      <c r="J154" s="4" t="s">
        <v>205</v>
      </c>
      <c r="K154" s="3"/>
      <c r="L154" s="3"/>
      <c r="M154" s="4" t="str">
        <f t="shared" si="28"/>
        <v>Thuộc diện sắp xếp</v>
      </c>
    </row>
    <row r="155" spans="1:13" ht="16.5" x14ac:dyDescent="0.25">
      <c r="A155" s="4">
        <v>13</v>
      </c>
      <c r="B155" s="11" t="s">
        <v>168</v>
      </c>
      <c r="C155" s="15"/>
      <c r="D155" s="23">
        <v>22.36</v>
      </c>
      <c r="E155" s="9">
        <f t="shared" si="29"/>
        <v>22.36</v>
      </c>
      <c r="F155" s="10">
        <v>4475</v>
      </c>
      <c r="G155" s="10">
        <v>20</v>
      </c>
      <c r="H155" s="10">
        <f t="shared" si="26"/>
        <v>4495</v>
      </c>
      <c r="I155" s="9">
        <f t="shared" si="27"/>
        <v>44.95</v>
      </c>
      <c r="J155" s="4" t="s">
        <v>205</v>
      </c>
      <c r="K155" s="3"/>
      <c r="L155" s="3"/>
      <c r="M155" s="4" t="str">
        <f t="shared" si="28"/>
        <v>Thuộc diện sắp xếp</v>
      </c>
    </row>
    <row r="156" spans="1:13" ht="16.5" x14ac:dyDescent="0.25">
      <c r="A156" s="4">
        <v>14</v>
      </c>
      <c r="B156" s="11" t="s">
        <v>169</v>
      </c>
      <c r="C156" s="15"/>
      <c r="D156" s="23">
        <v>13.37</v>
      </c>
      <c r="E156" s="9">
        <f t="shared" si="29"/>
        <v>13.37</v>
      </c>
      <c r="F156" s="10">
        <v>4953</v>
      </c>
      <c r="G156" s="10">
        <v>14</v>
      </c>
      <c r="H156" s="10">
        <f t="shared" si="26"/>
        <v>4967</v>
      </c>
      <c r="I156" s="9">
        <f t="shared" si="27"/>
        <v>49.669999999999995</v>
      </c>
      <c r="J156" s="4" t="s">
        <v>205</v>
      </c>
      <c r="K156" s="3"/>
      <c r="L156" s="3"/>
      <c r="M156" s="4" t="str">
        <f t="shared" si="28"/>
        <v>Thuộc diện sắp xếp</v>
      </c>
    </row>
    <row r="157" spans="1:13" ht="16.5" x14ac:dyDescent="0.25">
      <c r="A157" s="4">
        <v>15</v>
      </c>
      <c r="B157" s="11" t="s">
        <v>170</v>
      </c>
      <c r="C157" s="15"/>
      <c r="D157" s="23">
        <v>22.9</v>
      </c>
      <c r="E157" s="9">
        <f t="shared" si="29"/>
        <v>22.9</v>
      </c>
      <c r="F157" s="10">
        <v>4919</v>
      </c>
      <c r="G157" s="10">
        <v>8</v>
      </c>
      <c r="H157" s="10">
        <f t="shared" si="26"/>
        <v>4927</v>
      </c>
      <c r="I157" s="9">
        <f t="shared" si="27"/>
        <v>49.27</v>
      </c>
      <c r="J157" s="4" t="s">
        <v>205</v>
      </c>
      <c r="K157" s="3"/>
      <c r="L157" s="3"/>
      <c r="M157" s="4" t="str">
        <f t="shared" si="28"/>
        <v>Thuộc diện sắp xếp</v>
      </c>
    </row>
    <row r="158" spans="1:13" ht="16.5" x14ac:dyDescent="0.25">
      <c r="A158" s="4">
        <v>16</v>
      </c>
      <c r="B158" s="11" t="s">
        <v>171</v>
      </c>
      <c r="C158" s="15"/>
      <c r="D158" s="23">
        <v>33.869999999999997</v>
      </c>
      <c r="E158" s="9">
        <f t="shared" si="29"/>
        <v>33.869999999999997</v>
      </c>
      <c r="F158" s="10">
        <v>7025</v>
      </c>
      <c r="G158" s="10">
        <v>8</v>
      </c>
      <c r="H158" s="10">
        <f t="shared" si="26"/>
        <v>7033</v>
      </c>
      <c r="I158" s="9">
        <f t="shared" si="27"/>
        <v>70.33</v>
      </c>
      <c r="J158" s="4" t="s">
        <v>205</v>
      </c>
      <c r="K158" s="3"/>
      <c r="L158" s="3"/>
      <c r="M158" s="4" t="str">
        <f t="shared" si="28"/>
        <v>Thuộc diện sắp xếp</v>
      </c>
    </row>
    <row r="159" spans="1:13" ht="16.5" x14ac:dyDescent="0.25">
      <c r="A159" s="4">
        <v>17</v>
      </c>
      <c r="B159" s="11" t="s">
        <v>172</v>
      </c>
      <c r="C159" s="15"/>
      <c r="D159" s="23">
        <v>22.61</v>
      </c>
      <c r="E159" s="9">
        <f t="shared" si="29"/>
        <v>22.61</v>
      </c>
      <c r="F159" s="10">
        <v>7622</v>
      </c>
      <c r="G159" s="10">
        <v>16</v>
      </c>
      <c r="H159" s="10">
        <f t="shared" si="26"/>
        <v>7638</v>
      </c>
      <c r="I159" s="9">
        <f t="shared" si="27"/>
        <v>76.38000000000001</v>
      </c>
      <c r="J159" s="4" t="s">
        <v>205</v>
      </c>
      <c r="K159" s="3"/>
      <c r="L159" s="3"/>
      <c r="M159" s="4" t="str">
        <f t="shared" si="28"/>
        <v>Thuộc diện sắp xếp</v>
      </c>
    </row>
    <row r="160" spans="1:13" ht="16.5" x14ac:dyDescent="0.25">
      <c r="A160" s="4">
        <v>18</v>
      </c>
      <c r="B160" s="11" t="s">
        <v>173</v>
      </c>
      <c r="C160" s="7"/>
      <c r="D160" s="23">
        <v>20.66</v>
      </c>
      <c r="E160" s="9">
        <f t="shared" si="29"/>
        <v>20.66</v>
      </c>
      <c r="F160" s="10">
        <v>7556</v>
      </c>
      <c r="G160" s="10">
        <v>9</v>
      </c>
      <c r="H160" s="10">
        <f t="shared" si="26"/>
        <v>7565</v>
      </c>
      <c r="I160" s="9">
        <f t="shared" si="27"/>
        <v>75.649999999999991</v>
      </c>
      <c r="J160" s="4" t="s">
        <v>205</v>
      </c>
      <c r="K160" s="4"/>
      <c r="L160" s="4"/>
      <c r="M160" s="4" t="str">
        <f t="shared" si="28"/>
        <v>Thuộc diện sắp xếp</v>
      </c>
    </row>
    <row r="161" spans="1:13" ht="16.5" x14ac:dyDescent="0.25">
      <c r="A161" s="4">
        <v>19</v>
      </c>
      <c r="B161" s="11" t="s">
        <v>174</v>
      </c>
      <c r="C161" s="7"/>
      <c r="D161" s="23">
        <v>10.27</v>
      </c>
      <c r="E161" s="9">
        <f t="shared" si="29"/>
        <v>10.27</v>
      </c>
      <c r="F161" s="10">
        <v>4637</v>
      </c>
      <c r="G161" s="10">
        <v>13</v>
      </c>
      <c r="H161" s="10">
        <f t="shared" si="26"/>
        <v>4650</v>
      </c>
      <c r="I161" s="9">
        <f t="shared" si="27"/>
        <v>46.5</v>
      </c>
      <c r="J161" s="4" t="s">
        <v>205</v>
      </c>
      <c r="K161" s="4"/>
      <c r="L161" s="4"/>
      <c r="M161" s="4" t="str">
        <f t="shared" si="28"/>
        <v>Thuộc diện sắp xếp</v>
      </c>
    </row>
    <row r="162" spans="1:13" ht="16.5" x14ac:dyDescent="0.25">
      <c r="A162" s="4">
        <v>20</v>
      </c>
      <c r="B162" s="11" t="s">
        <v>175</v>
      </c>
      <c r="C162" s="7"/>
      <c r="D162" s="23">
        <v>25.91</v>
      </c>
      <c r="E162" s="9">
        <f t="shared" si="29"/>
        <v>25.91</v>
      </c>
      <c r="F162" s="10">
        <v>9656</v>
      </c>
      <c r="G162" s="10">
        <v>17</v>
      </c>
      <c r="H162" s="10">
        <f t="shared" si="26"/>
        <v>9673</v>
      </c>
      <c r="I162" s="9">
        <f t="shared" si="27"/>
        <v>96.73</v>
      </c>
      <c r="J162" s="4" t="s">
        <v>205</v>
      </c>
      <c r="K162" s="4"/>
      <c r="L162" s="4"/>
      <c r="M162" s="4" t="str">
        <f t="shared" si="28"/>
        <v>Thuộc diện sắp xếp</v>
      </c>
    </row>
    <row r="163" spans="1:13" ht="16.5" x14ac:dyDescent="0.25">
      <c r="A163" s="4">
        <v>21</v>
      </c>
      <c r="B163" s="11" t="s">
        <v>176</v>
      </c>
      <c r="C163" s="7"/>
      <c r="D163" s="23">
        <v>14.4</v>
      </c>
      <c r="E163" s="9">
        <f t="shared" si="29"/>
        <v>14.400000000000002</v>
      </c>
      <c r="F163" s="10">
        <v>7242</v>
      </c>
      <c r="G163" s="10">
        <v>68</v>
      </c>
      <c r="H163" s="10">
        <f t="shared" si="26"/>
        <v>7310</v>
      </c>
      <c r="I163" s="9">
        <f t="shared" si="27"/>
        <v>73.099999999999994</v>
      </c>
      <c r="J163" s="4" t="s">
        <v>205</v>
      </c>
      <c r="K163" s="4"/>
      <c r="L163" s="4"/>
      <c r="M163" s="4" t="str">
        <f t="shared" si="28"/>
        <v>Thuộc diện sắp xếp</v>
      </c>
    </row>
    <row r="164" spans="1:13" ht="16.5" x14ac:dyDescent="0.25">
      <c r="A164" s="4">
        <v>22</v>
      </c>
      <c r="B164" s="11" t="s">
        <v>177</v>
      </c>
      <c r="C164" s="7"/>
      <c r="D164" s="23">
        <v>23.65</v>
      </c>
      <c r="E164" s="9">
        <f t="shared" si="29"/>
        <v>23.65</v>
      </c>
      <c r="F164" s="10">
        <v>4955</v>
      </c>
      <c r="G164" s="10">
        <v>12</v>
      </c>
      <c r="H164" s="10">
        <f t="shared" si="26"/>
        <v>4967</v>
      </c>
      <c r="I164" s="9">
        <f t="shared" si="27"/>
        <v>49.669999999999995</v>
      </c>
      <c r="J164" s="4" t="s">
        <v>205</v>
      </c>
      <c r="K164" s="4"/>
      <c r="L164" s="4"/>
      <c r="M164" s="4" t="str">
        <f t="shared" si="28"/>
        <v>Thuộc diện sắp xếp</v>
      </c>
    </row>
    <row r="165" spans="1:13" ht="16.5" x14ac:dyDescent="0.25">
      <c r="A165" s="4">
        <v>23</v>
      </c>
      <c r="B165" s="11" t="s">
        <v>178</v>
      </c>
      <c r="C165" s="7"/>
      <c r="D165" s="23">
        <v>23.01</v>
      </c>
      <c r="E165" s="9">
        <f t="shared" si="29"/>
        <v>23.01</v>
      </c>
      <c r="F165" s="10">
        <v>6223</v>
      </c>
      <c r="G165" s="10">
        <v>7</v>
      </c>
      <c r="H165" s="10">
        <f t="shared" si="26"/>
        <v>6230</v>
      </c>
      <c r="I165" s="9">
        <f t="shared" si="27"/>
        <v>62.3</v>
      </c>
      <c r="J165" s="4" t="s">
        <v>205</v>
      </c>
      <c r="K165" s="4"/>
      <c r="L165" s="4"/>
      <c r="M165" s="4" t="str">
        <f t="shared" si="28"/>
        <v>Thuộc diện sắp xếp</v>
      </c>
    </row>
    <row r="166" spans="1:13" ht="16.5" x14ac:dyDescent="0.25">
      <c r="A166" s="4">
        <v>24</v>
      </c>
      <c r="B166" s="11" t="s">
        <v>179</v>
      </c>
      <c r="C166" s="4"/>
      <c r="D166" s="23">
        <v>19.68</v>
      </c>
      <c r="E166" s="9">
        <f t="shared" si="29"/>
        <v>19.68</v>
      </c>
      <c r="F166" s="10">
        <v>4368</v>
      </c>
      <c r="G166" s="10">
        <v>74</v>
      </c>
      <c r="H166" s="10">
        <f t="shared" si="26"/>
        <v>4442</v>
      </c>
      <c r="I166" s="9">
        <f t="shared" si="27"/>
        <v>44.42</v>
      </c>
      <c r="J166" s="4" t="s">
        <v>205</v>
      </c>
      <c r="K166" s="4"/>
      <c r="L166" s="4"/>
      <c r="M166" s="4" t="str">
        <f t="shared" si="28"/>
        <v>Thuộc diện sắp xếp</v>
      </c>
    </row>
    <row r="167" spans="1:13" ht="16.5" x14ac:dyDescent="0.25">
      <c r="A167" s="4">
        <v>25</v>
      </c>
      <c r="B167" s="11" t="s">
        <v>180</v>
      </c>
      <c r="C167" s="4"/>
      <c r="D167" s="23">
        <v>10.94</v>
      </c>
      <c r="E167" s="9">
        <f t="shared" si="29"/>
        <v>10.94</v>
      </c>
      <c r="F167" s="10">
        <v>7740</v>
      </c>
      <c r="G167" s="10">
        <v>45</v>
      </c>
      <c r="H167" s="10">
        <f t="shared" si="26"/>
        <v>7785</v>
      </c>
      <c r="I167" s="9">
        <f t="shared" si="27"/>
        <v>77.849999999999994</v>
      </c>
      <c r="J167" s="4" t="s">
        <v>205</v>
      </c>
      <c r="K167" s="4"/>
      <c r="L167" s="4"/>
      <c r="M167" s="4" t="str">
        <f t="shared" si="28"/>
        <v>Thuộc diện sắp xếp</v>
      </c>
    </row>
    <row r="168" spans="1:13" ht="16.5" x14ac:dyDescent="0.25">
      <c r="A168" s="4">
        <v>26</v>
      </c>
      <c r="B168" s="11" t="s">
        <v>181</v>
      </c>
      <c r="C168" s="4"/>
      <c r="D168" s="23">
        <v>24.53</v>
      </c>
      <c r="E168" s="9">
        <f t="shared" si="29"/>
        <v>24.53</v>
      </c>
      <c r="F168" s="10">
        <v>8808</v>
      </c>
      <c r="G168" s="10">
        <v>28</v>
      </c>
      <c r="H168" s="10">
        <f t="shared" si="26"/>
        <v>8836</v>
      </c>
      <c r="I168" s="9">
        <f t="shared" si="27"/>
        <v>88.36</v>
      </c>
      <c r="J168" s="4" t="s">
        <v>205</v>
      </c>
      <c r="K168" s="4"/>
      <c r="L168" s="4"/>
      <c r="M168" s="4" t="str">
        <f t="shared" si="28"/>
        <v>Thuộc diện sắp xếp</v>
      </c>
    </row>
    <row r="169" spans="1:13" ht="16.5" x14ac:dyDescent="0.25">
      <c r="A169" s="4">
        <v>27</v>
      </c>
      <c r="B169" s="11" t="s">
        <v>182</v>
      </c>
      <c r="C169" s="7"/>
      <c r="D169" s="23">
        <v>38.67</v>
      </c>
      <c r="E169" s="9">
        <f t="shared" si="29"/>
        <v>38.67</v>
      </c>
      <c r="F169" s="10">
        <v>13287</v>
      </c>
      <c r="G169" s="17">
        <v>93</v>
      </c>
      <c r="H169" s="10">
        <f t="shared" si="26"/>
        <v>13380</v>
      </c>
      <c r="I169" s="9">
        <f t="shared" si="27"/>
        <v>133.80000000000001</v>
      </c>
      <c r="J169" s="4" t="s">
        <v>205</v>
      </c>
      <c r="K169" s="4"/>
      <c r="L169" s="4"/>
      <c r="M169" s="4" t="str">
        <f t="shared" si="28"/>
        <v>Thuộc diện sắp xếp</v>
      </c>
    </row>
    <row r="170" spans="1:13" ht="16.5" x14ac:dyDescent="0.25">
      <c r="A170" s="3" t="s">
        <v>183</v>
      </c>
      <c r="B170" s="16" t="s">
        <v>184</v>
      </c>
      <c r="C170" s="15"/>
      <c r="D170" s="22">
        <f>SUM(D171:D190)</f>
        <v>241.4</v>
      </c>
      <c r="E170" s="14"/>
      <c r="F170" s="13">
        <f>SUM(F171:F190)</f>
        <v>176516</v>
      </c>
      <c r="G170" s="13">
        <f>SUM(G171:G190)</f>
        <v>1877</v>
      </c>
      <c r="H170" s="13">
        <f t="shared" si="26"/>
        <v>178393</v>
      </c>
      <c r="I170" s="14"/>
      <c r="J170" s="3"/>
      <c r="K170" s="3"/>
      <c r="L170" s="3"/>
      <c r="M170" s="4"/>
    </row>
    <row r="171" spans="1:13" ht="16.5" x14ac:dyDescent="0.25">
      <c r="A171" s="4">
        <v>1</v>
      </c>
      <c r="B171" s="11" t="s">
        <v>185</v>
      </c>
      <c r="C171" s="7"/>
      <c r="D171" s="23">
        <v>10.32</v>
      </c>
      <c r="E171" s="9">
        <f>D171/60*100</f>
        <v>17.200000000000003</v>
      </c>
      <c r="F171" s="10">
        <v>10859</v>
      </c>
      <c r="G171" s="10">
        <v>257</v>
      </c>
      <c r="H171" s="10">
        <f t="shared" si="26"/>
        <v>11116</v>
      </c>
      <c r="I171" s="9">
        <f>H171/16000*100</f>
        <v>69.474999999999994</v>
      </c>
      <c r="J171" s="4"/>
      <c r="K171" s="4"/>
      <c r="L171" s="4"/>
      <c r="M171" s="4" t="str">
        <f t="shared" si="28"/>
        <v>Thuộc diện sắp xếp</v>
      </c>
    </row>
    <row r="172" spans="1:13" ht="16.5" x14ac:dyDescent="0.25">
      <c r="A172" s="4">
        <v>2</v>
      </c>
      <c r="B172" s="11" t="s">
        <v>186</v>
      </c>
      <c r="C172" s="7"/>
      <c r="D172" s="23">
        <v>17.440000000000001</v>
      </c>
      <c r="E172" s="9">
        <f t="shared" ref="E172" si="30">D172/100*100</f>
        <v>17.440000000000001</v>
      </c>
      <c r="F172" s="10">
        <v>7534</v>
      </c>
      <c r="G172" s="10">
        <v>15</v>
      </c>
      <c r="H172" s="10">
        <f t="shared" si="26"/>
        <v>7549</v>
      </c>
      <c r="I172" s="9">
        <f t="shared" ref="I172" si="31">H172/10000*100</f>
        <v>75.489999999999995</v>
      </c>
      <c r="J172" s="4" t="s">
        <v>205</v>
      </c>
      <c r="K172" s="4"/>
      <c r="L172" s="4"/>
      <c r="M172" s="4" t="str">
        <f t="shared" si="28"/>
        <v>Thuộc diện sắp xếp</v>
      </c>
    </row>
    <row r="173" spans="1:13" ht="16.5" x14ac:dyDescent="0.25">
      <c r="A173" s="4">
        <v>3</v>
      </c>
      <c r="B173" s="11" t="s">
        <v>187</v>
      </c>
      <c r="C173" s="7"/>
      <c r="D173" s="23">
        <v>14.04</v>
      </c>
      <c r="E173" s="9">
        <f>D173/60*100</f>
        <v>23.4</v>
      </c>
      <c r="F173" s="10">
        <v>7969</v>
      </c>
      <c r="G173" s="10">
        <v>9</v>
      </c>
      <c r="H173" s="10">
        <f t="shared" si="26"/>
        <v>7978</v>
      </c>
      <c r="I173" s="9">
        <f>H173/16000*100</f>
        <v>49.862499999999997</v>
      </c>
      <c r="J173" s="4"/>
      <c r="K173" s="4"/>
      <c r="L173" s="4"/>
      <c r="M173" s="4" t="str">
        <f t="shared" si="28"/>
        <v>Thuộc diện sắp xếp</v>
      </c>
    </row>
    <row r="174" spans="1:13" ht="16.5" x14ac:dyDescent="0.25">
      <c r="A174" s="4">
        <v>4</v>
      </c>
      <c r="B174" s="11" t="s">
        <v>188</v>
      </c>
      <c r="C174" s="7"/>
      <c r="D174" s="23">
        <v>9.6199999999999992</v>
      </c>
      <c r="E174" s="9">
        <f t="shared" ref="E174:E181" si="32">D174/60*100</f>
        <v>16.033333333333331</v>
      </c>
      <c r="F174" s="10">
        <v>6641</v>
      </c>
      <c r="G174" s="10">
        <v>16</v>
      </c>
      <c r="H174" s="10">
        <f t="shared" si="26"/>
        <v>6657</v>
      </c>
      <c r="I174" s="9">
        <f t="shared" ref="I174:I181" si="33">H174/16000*100</f>
        <v>41.606250000000003</v>
      </c>
      <c r="J174" s="4"/>
      <c r="K174" s="4"/>
      <c r="L174" s="4"/>
      <c r="M174" s="4" t="str">
        <f t="shared" si="28"/>
        <v>Thuộc diện sắp xếp</v>
      </c>
    </row>
    <row r="175" spans="1:13" ht="16.5" x14ac:dyDescent="0.25">
      <c r="A175" s="4">
        <v>5</v>
      </c>
      <c r="B175" s="11" t="s">
        <v>189</v>
      </c>
      <c r="C175" s="7"/>
      <c r="D175" s="23">
        <v>12.72</v>
      </c>
      <c r="E175" s="9">
        <f t="shared" si="32"/>
        <v>21.200000000000003</v>
      </c>
      <c r="F175" s="10">
        <v>9637</v>
      </c>
      <c r="G175" s="10">
        <v>967</v>
      </c>
      <c r="H175" s="10">
        <f t="shared" si="26"/>
        <v>10604</v>
      </c>
      <c r="I175" s="9">
        <f t="shared" si="33"/>
        <v>66.274999999999991</v>
      </c>
      <c r="J175" s="4"/>
      <c r="K175" s="4"/>
      <c r="L175" s="4"/>
      <c r="M175" s="4" t="str">
        <f t="shared" si="28"/>
        <v>Thuộc diện sắp xếp</v>
      </c>
    </row>
    <row r="176" spans="1:13" ht="16.5" x14ac:dyDescent="0.25">
      <c r="A176" s="4">
        <v>6</v>
      </c>
      <c r="B176" s="11" t="s">
        <v>190</v>
      </c>
      <c r="C176" s="7"/>
      <c r="D176" s="23">
        <v>7.57</v>
      </c>
      <c r="E176" s="9">
        <f t="shared" si="32"/>
        <v>12.616666666666667</v>
      </c>
      <c r="F176" s="10">
        <v>8666</v>
      </c>
      <c r="G176" s="10">
        <v>44</v>
      </c>
      <c r="H176" s="10">
        <f t="shared" si="26"/>
        <v>8710</v>
      </c>
      <c r="I176" s="9">
        <f t="shared" si="33"/>
        <v>54.437500000000007</v>
      </c>
      <c r="J176" s="4"/>
      <c r="K176" s="4"/>
      <c r="L176" s="4"/>
      <c r="M176" s="4" t="str">
        <f t="shared" si="28"/>
        <v>Thuộc diện sắp xếp</v>
      </c>
    </row>
    <row r="177" spans="1:13" ht="16.5" x14ac:dyDescent="0.25">
      <c r="A177" s="4">
        <v>7</v>
      </c>
      <c r="B177" s="11" t="s">
        <v>191</v>
      </c>
      <c r="C177" s="7"/>
      <c r="D177" s="23">
        <v>5.32</v>
      </c>
      <c r="E177" s="9">
        <f t="shared" si="32"/>
        <v>8.8666666666666671</v>
      </c>
      <c r="F177" s="10">
        <v>7776</v>
      </c>
      <c r="G177" s="10">
        <v>17</v>
      </c>
      <c r="H177" s="10">
        <f t="shared" si="26"/>
        <v>7793</v>
      </c>
      <c r="I177" s="9">
        <f t="shared" si="33"/>
        <v>48.706250000000004</v>
      </c>
      <c r="J177" s="4"/>
      <c r="K177" s="4"/>
      <c r="L177" s="4"/>
      <c r="M177" s="4" t="str">
        <f t="shared" si="28"/>
        <v>Thuộc diện sắp xếp</v>
      </c>
    </row>
    <row r="178" spans="1:13" ht="16.5" x14ac:dyDescent="0.25">
      <c r="A178" s="4">
        <v>8</v>
      </c>
      <c r="B178" s="11" t="s">
        <v>192</v>
      </c>
      <c r="C178" s="7"/>
      <c r="D178" s="23">
        <v>10.199999999999999</v>
      </c>
      <c r="E178" s="9">
        <f t="shared" si="32"/>
        <v>17</v>
      </c>
      <c r="F178" s="10">
        <v>10558</v>
      </c>
      <c r="G178" s="10">
        <v>105</v>
      </c>
      <c r="H178" s="10">
        <f t="shared" si="26"/>
        <v>10663</v>
      </c>
      <c r="I178" s="9">
        <f t="shared" si="33"/>
        <v>66.643749999999997</v>
      </c>
      <c r="J178" s="4"/>
      <c r="K178" s="4"/>
      <c r="L178" s="4"/>
      <c r="M178" s="4" t="str">
        <f t="shared" si="28"/>
        <v>Thuộc diện sắp xếp</v>
      </c>
    </row>
    <row r="179" spans="1:13" ht="16.5" x14ac:dyDescent="0.25">
      <c r="A179" s="4">
        <v>9</v>
      </c>
      <c r="B179" s="11" t="s">
        <v>193</v>
      </c>
      <c r="C179" s="7"/>
      <c r="D179" s="23">
        <v>4.6100000000000003</v>
      </c>
      <c r="E179" s="9">
        <f t="shared" si="32"/>
        <v>7.6833333333333336</v>
      </c>
      <c r="F179" s="10">
        <v>5654</v>
      </c>
      <c r="G179" s="10">
        <v>27</v>
      </c>
      <c r="H179" s="10">
        <f t="shared" si="26"/>
        <v>5681</v>
      </c>
      <c r="I179" s="9">
        <f t="shared" si="33"/>
        <v>35.506250000000001</v>
      </c>
      <c r="J179" s="4"/>
      <c r="K179" s="4"/>
      <c r="L179" s="4"/>
      <c r="M179" s="4" t="str">
        <f t="shared" si="28"/>
        <v>Thuộc diện sắp xếp</v>
      </c>
    </row>
    <row r="180" spans="1:13" ht="16.5" x14ac:dyDescent="0.25">
      <c r="A180" s="4">
        <v>10</v>
      </c>
      <c r="B180" s="11" t="s">
        <v>194</v>
      </c>
      <c r="C180" s="7"/>
      <c r="D180" s="23">
        <v>12.63</v>
      </c>
      <c r="E180" s="9">
        <f t="shared" si="32"/>
        <v>21.05</v>
      </c>
      <c r="F180" s="10">
        <v>12646</v>
      </c>
      <c r="G180" s="10">
        <v>80</v>
      </c>
      <c r="H180" s="10">
        <f t="shared" si="26"/>
        <v>12726</v>
      </c>
      <c r="I180" s="9">
        <f t="shared" si="33"/>
        <v>79.537500000000009</v>
      </c>
      <c r="J180" s="4"/>
      <c r="K180" s="4"/>
      <c r="L180" s="4"/>
      <c r="M180" s="4" t="str">
        <f t="shared" si="28"/>
        <v>Thuộc diện sắp xếp</v>
      </c>
    </row>
    <row r="181" spans="1:13" ht="16.5" x14ac:dyDescent="0.25">
      <c r="A181" s="4">
        <v>11</v>
      </c>
      <c r="B181" s="11" t="s">
        <v>195</v>
      </c>
      <c r="C181" s="7"/>
      <c r="D181" s="23">
        <v>5.98</v>
      </c>
      <c r="E181" s="9">
        <f t="shared" si="32"/>
        <v>9.9666666666666668</v>
      </c>
      <c r="F181" s="10">
        <v>9252</v>
      </c>
      <c r="G181" s="10">
        <v>26</v>
      </c>
      <c r="H181" s="10">
        <f t="shared" si="26"/>
        <v>9278</v>
      </c>
      <c r="I181" s="9">
        <f t="shared" si="33"/>
        <v>57.987500000000004</v>
      </c>
      <c r="J181" s="4"/>
      <c r="K181" s="4"/>
      <c r="L181" s="4"/>
      <c r="M181" s="4" t="str">
        <f t="shared" si="28"/>
        <v>Thuộc diện sắp xếp</v>
      </c>
    </row>
    <row r="182" spans="1:13" ht="16.5" x14ac:dyDescent="0.25">
      <c r="A182" s="4">
        <v>12</v>
      </c>
      <c r="B182" s="11" t="s">
        <v>196</v>
      </c>
      <c r="C182" s="7"/>
      <c r="D182" s="23">
        <v>10.49</v>
      </c>
      <c r="E182" s="9">
        <f t="shared" ref="E182:E186" si="34">D182/100*100</f>
        <v>10.49</v>
      </c>
      <c r="F182" s="10">
        <v>10655</v>
      </c>
      <c r="G182" s="10">
        <v>30</v>
      </c>
      <c r="H182" s="10">
        <f t="shared" si="26"/>
        <v>10685</v>
      </c>
      <c r="I182" s="9">
        <f t="shared" ref="I182:I186" si="35">H182/10000*100</f>
        <v>106.85</v>
      </c>
      <c r="J182" s="4" t="s">
        <v>205</v>
      </c>
      <c r="K182" s="4"/>
      <c r="L182" s="4"/>
      <c r="M182" s="4" t="str">
        <f t="shared" si="28"/>
        <v>Thuộc diện sắp xếp</v>
      </c>
    </row>
    <row r="183" spans="1:13" ht="16.5" x14ac:dyDescent="0.25">
      <c r="A183" s="4">
        <v>13</v>
      </c>
      <c r="B183" s="11" t="s">
        <v>197</v>
      </c>
      <c r="C183" s="7"/>
      <c r="D183" s="23">
        <v>20.55</v>
      </c>
      <c r="E183" s="9">
        <f t="shared" si="34"/>
        <v>20.55</v>
      </c>
      <c r="F183" s="10">
        <v>10070</v>
      </c>
      <c r="G183" s="10">
        <v>30</v>
      </c>
      <c r="H183" s="10">
        <f t="shared" si="26"/>
        <v>10100</v>
      </c>
      <c r="I183" s="9">
        <f t="shared" si="35"/>
        <v>101</v>
      </c>
      <c r="J183" s="4" t="s">
        <v>205</v>
      </c>
      <c r="K183" s="4"/>
      <c r="L183" s="4"/>
      <c r="M183" s="4" t="str">
        <f t="shared" si="28"/>
        <v>Thuộc diện sắp xếp</v>
      </c>
    </row>
    <row r="184" spans="1:13" ht="16.5" x14ac:dyDescent="0.25">
      <c r="A184" s="4">
        <v>14</v>
      </c>
      <c r="B184" s="11" t="s">
        <v>198</v>
      </c>
      <c r="C184" s="7"/>
      <c r="D184" s="23">
        <v>21.25</v>
      </c>
      <c r="E184" s="9">
        <f t="shared" si="34"/>
        <v>21.25</v>
      </c>
      <c r="F184" s="10">
        <v>9488</v>
      </c>
      <c r="G184" s="10">
        <v>30</v>
      </c>
      <c r="H184" s="10">
        <f t="shared" si="26"/>
        <v>9518</v>
      </c>
      <c r="I184" s="9">
        <f t="shared" si="35"/>
        <v>95.179999999999993</v>
      </c>
      <c r="J184" s="4" t="s">
        <v>205</v>
      </c>
      <c r="K184" s="4"/>
      <c r="L184" s="4"/>
      <c r="M184" s="4" t="str">
        <f t="shared" si="28"/>
        <v>Thuộc diện sắp xếp</v>
      </c>
    </row>
    <row r="185" spans="1:13" ht="16.5" x14ac:dyDescent="0.25">
      <c r="A185" s="4">
        <v>15</v>
      </c>
      <c r="B185" s="11" t="s">
        <v>199</v>
      </c>
      <c r="C185" s="7"/>
      <c r="D185" s="23">
        <v>21.39</v>
      </c>
      <c r="E185" s="9">
        <f t="shared" si="34"/>
        <v>21.39</v>
      </c>
      <c r="F185" s="10">
        <v>9006</v>
      </c>
      <c r="G185" s="10">
        <v>26</v>
      </c>
      <c r="H185" s="10">
        <f t="shared" si="26"/>
        <v>9032</v>
      </c>
      <c r="I185" s="9">
        <f t="shared" si="35"/>
        <v>90.32</v>
      </c>
      <c r="J185" s="4" t="s">
        <v>205</v>
      </c>
      <c r="K185" s="4"/>
      <c r="L185" s="4"/>
      <c r="M185" s="4" t="str">
        <f t="shared" si="28"/>
        <v>Thuộc diện sắp xếp</v>
      </c>
    </row>
    <row r="186" spans="1:13" ht="16.5" x14ac:dyDescent="0.25">
      <c r="A186" s="4">
        <v>16</v>
      </c>
      <c r="B186" s="11" t="s">
        <v>200</v>
      </c>
      <c r="C186" s="7"/>
      <c r="D186" s="23">
        <v>27.09</v>
      </c>
      <c r="E186" s="9">
        <f t="shared" si="34"/>
        <v>27.089999999999996</v>
      </c>
      <c r="F186" s="10">
        <v>6557</v>
      </c>
      <c r="G186" s="10">
        <v>35</v>
      </c>
      <c r="H186" s="10">
        <f t="shared" si="26"/>
        <v>6592</v>
      </c>
      <c r="I186" s="9">
        <f t="shared" si="35"/>
        <v>65.92</v>
      </c>
      <c r="J186" s="4" t="s">
        <v>205</v>
      </c>
      <c r="K186" s="4"/>
      <c r="L186" s="4"/>
      <c r="M186" s="4" t="str">
        <f t="shared" si="28"/>
        <v>Thuộc diện sắp xếp</v>
      </c>
    </row>
    <row r="187" spans="1:13" ht="16.5" x14ac:dyDescent="0.25">
      <c r="A187" s="4">
        <v>17</v>
      </c>
      <c r="B187" s="11" t="s">
        <v>201</v>
      </c>
      <c r="C187" s="7"/>
      <c r="D187" s="23">
        <v>4.9800000000000004</v>
      </c>
      <c r="E187" s="9">
        <f t="shared" ref="E187:E190" si="36">D187/60*100</f>
        <v>8.3000000000000007</v>
      </c>
      <c r="F187" s="10">
        <v>6473</v>
      </c>
      <c r="G187" s="10">
        <v>28</v>
      </c>
      <c r="H187" s="10">
        <f t="shared" si="26"/>
        <v>6501</v>
      </c>
      <c r="I187" s="9">
        <f t="shared" ref="I187:I190" si="37">H187/16000*100</f>
        <v>40.631250000000001</v>
      </c>
      <c r="J187" s="4"/>
      <c r="K187" s="4"/>
      <c r="L187" s="4"/>
      <c r="M187" s="4" t="str">
        <f t="shared" si="28"/>
        <v>Thuộc diện sắp xếp</v>
      </c>
    </row>
    <row r="188" spans="1:13" ht="16.5" x14ac:dyDescent="0.25">
      <c r="A188" s="4">
        <v>18</v>
      </c>
      <c r="B188" s="11" t="s">
        <v>202</v>
      </c>
      <c r="C188" s="7"/>
      <c r="D188" s="23">
        <v>11.61</v>
      </c>
      <c r="E188" s="9">
        <f t="shared" si="36"/>
        <v>19.349999999999998</v>
      </c>
      <c r="F188" s="10">
        <v>10783</v>
      </c>
      <c r="G188" s="10">
        <v>56</v>
      </c>
      <c r="H188" s="10">
        <f t="shared" si="26"/>
        <v>10839</v>
      </c>
      <c r="I188" s="9">
        <f t="shared" si="37"/>
        <v>67.743750000000006</v>
      </c>
      <c r="J188" s="4"/>
      <c r="K188" s="4"/>
      <c r="L188" s="4"/>
      <c r="M188" s="4" t="str">
        <f t="shared" si="28"/>
        <v>Thuộc diện sắp xếp</v>
      </c>
    </row>
    <row r="189" spans="1:13" ht="16.5" x14ac:dyDescent="0.25">
      <c r="A189" s="4">
        <v>19</v>
      </c>
      <c r="B189" s="11" t="s">
        <v>203</v>
      </c>
      <c r="C189" s="7"/>
      <c r="D189" s="23">
        <v>5.86</v>
      </c>
      <c r="E189" s="9">
        <f t="shared" si="36"/>
        <v>9.7666666666666657</v>
      </c>
      <c r="F189" s="10">
        <v>6976</v>
      </c>
      <c r="G189" s="10">
        <v>20</v>
      </c>
      <c r="H189" s="10">
        <f t="shared" si="26"/>
        <v>6996</v>
      </c>
      <c r="I189" s="9">
        <f t="shared" si="37"/>
        <v>43.725000000000001</v>
      </c>
      <c r="J189" s="4"/>
      <c r="K189" s="4"/>
      <c r="L189" s="4"/>
      <c r="M189" s="4" t="str">
        <f t="shared" si="28"/>
        <v>Thuộc diện sắp xếp</v>
      </c>
    </row>
    <row r="190" spans="1:13" ht="16.5" x14ac:dyDescent="0.25">
      <c r="A190" s="4">
        <v>20</v>
      </c>
      <c r="B190" s="11" t="s">
        <v>204</v>
      </c>
      <c r="C190" s="7"/>
      <c r="D190" s="23">
        <v>7.73</v>
      </c>
      <c r="E190" s="9">
        <f t="shared" si="36"/>
        <v>12.883333333333333</v>
      </c>
      <c r="F190" s="10">
        <v>9316</v>
      </c>
      <c r="G190" s="10">
        <v>59</v>
      </c>
      <c r="H190" s="10">
        <f t="shared" si="26"/>
        <v>9375</v>
      </c>
      <c r="I190" s="9">
        <f t="shared" si="37"/>
        <v>58.59375</v>
      </c>
      <c r="J190" s="4"/>
      <c r="K190" s="4"/>
      <c r="L190" s="4"/>
      <c r="M190" s="4" t="str">
        <f t="shared" si="28"/>
        <v>Thuộc diện sắp xếp</v>
      </c>
    </row>
  </sheetData>
  <mergeCells count="20">
    <mergeCell ref="A6:A9"/>
    <mergeCell ref="B6:B9"/>
    <mergeCell ref="C6:C9"/>
    <mergeCell ref="D6:E7"/>
    <mergeCell ref="F6:I7"/>
    <mergeCell ref="K6:K9"/>
    <mergeCell ref="L6:L9"/>
    <mergeCell ref="M6:M9"/>
    <mergeCell ref="D8:D9"/>
    <mergeCell ref="E8:E9"/>
    <mergeCell ref="F8:F9"/>
    <mergeCell ref="G8:G9"/>
    <mergeCell ref="H8:H9"/>
    <mergeCell ref="I8:I9"/>
    <mergeCell ref="J6:J9"/>
    <mergeCell ref="A4:M4"/>
    <mergeCell ref="B5:M5"/>
    <mergeCell ref="H1:M1"/>
    <mergeCell ref="A2:B2"/>
    <mergeCell ref="A3:M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Phu luc 2.1</vt:lpstr>
      <vt:lpstr>Phu luc 2.2</vt:lpstr>
      <vt:lpstr>Phụ lục 2.3</vt:lpstr>
      <vt:lpstr>Phụ lục 2.4</vt:lpstr>
      <vt:lpstr>Phu luc 2.5</vt:lpstr>
      <vt:lpstr>Phu luc 2.6</vt:lpstr>
      <vt:lpstr>a</vt:lpstr>
      <vt:lpstr>Sheet2</vt:lpstr>
      <vt:lpstr>a!chuong_pl_2_name</vt:lpstr>
      <vt:lpstr>'Phu luc 2.1'!Print_Area</vt:lpstr>
      <vt:lpstr>'Phu luc 2.2'!Print_Area</vt:lpstr>
      <vt:lpstr>'Phụ lục 2.3'!Print_Area</vt:lpstr>
      <vt:lpstr>'Phu luc 2.5'!Print_Area</vt:lpstr>
      <vt:lpstr>'Phu luc 2.1'!Print_Titles</vt:lpstr>
      <vt:lpstr>'Phụ lục 2.3'!Print_Titles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Như Thảo</dc:creator>
  <cp:lastModifiedBy>John Scott</cp:lastModifiedBy>
  <cp:lastPrinted>2025-05-08T05:16:45Z</cp:lastPrinted>
  <dcterms:created xsi:type="dcterms:W3CDTF">2023-08-03T03:55:15Z</dcterms:created>
  <dcterms:modified xsi:type="dcterms:W3CDTF">2025-05-08T05:40:31Z</dcterms:modified>
</cp:coreProperties>
</file>