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HOME\Desktop\Tỉnh Đồng Tháp - Tiền Giang\Đề án ĐVHC cấp xã\"/>
    </mc:Choice>
  </mc:AlternateContent>
  <bookViews>
    <workbookView xWindow="0" yWindow="0" windowWidth="23040" windowHeight="8775"/>
  </bookViews>
  <sheets>
    <sheet name="Phụ lục 2.1 " sheetId="15" r:id="rId1"/>
    <sheet name="Phụ lục 2.3" sheetId="9" r:id="rId2"/>
    <sheet name="Phụ lục 2.5 " sheetId="1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xlnm._FilterDatabase" localSheetId="2" hidden="1">'Phụ lục 2.5 '!$A$5:$K$109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localSheetId="2" hidden="1">{"'Sheet1'!$L$16"}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localSheetId="2" hidden="1">{"'Sheet1'!$L$16"}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 localSheetId="2">[15]!DataFilter</definedName>
    <definedName name="DataFilter">[15]!DataFilter</definedName>
    <definedName name="DataSort" localSheetId="2">[15]!DataSort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localSheetId="2" hidden="1">{"'Sheet1'!$L$16"}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 localSheetId="2">[15]Sheet1!GoBack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localSheetId="2" hidden="1">{"'Sheet1'!$L$16"}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2" hidden="1">{"'Sheet1'!$L$16"}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 localSheetId="2">{"Thuxm2.xls","Sheet1"}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 localSheetId="1">'Phụ lục 2.3'!$A$1:$I$14</definedName>
    <definedName name="_xlnm.Print_Area" localSheetId="2">'Phụ lục 2.5 '!$A$1:$K$109</definedName>
    <definedName name="_xlnm.Print_Area">#REF!</definedName>
    <definedName name="Print_Area_MI">[25]ESTI.!$A$1:$U$52</definedName>
    <definedName name="_xlnm.Print_Titles" localSheetId="2">'Phụ lục 2.5 '!$5:$6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localSheetId="2" hidden="1">{"'Sheet1'!$L$16"}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 localSheetId="2">{"Thuxm2.xls","Sheet1"}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localSheetId="2" hidden="1">{#N/A,#N/A,FALSE,"Chi tiÆt"}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3" i="15" l="1"/>
  <c r="D383" i="15"/>
  <c r="F382" i="15"/>
  <c r="D382" i="15"/>
  <c r="F381" i="15"/>
  <c r="D381" i="15"/>
  <c r="F380" i="15"/>
  <c r="D380" i="15"/>
  <c r="F379" i="15"/>
  <c r="D379" i="15"/>
  <c r="F377" i="15"/>
  <c r="D377" i="15"/>
  <c r="F376" i="15"/>
  <c r="D376" i="15"/>
  <c r="F373" i="15"/>
  <c r="D373" i="15"/>
  <c r="F372" i="15"/>
  <c r="D372" i="15"/>
  <c r="F371" i="15"/>
  <c r="D371" i="15"/>
  <c r="F370" i="15"/>
  <c r="D370" i="15"/>
  <c r="F369" i="15"/>
  <c r="D369" i="15"/>
  <c r="F368" i="15"/>
  <c r="D368" i="15"/>
  <c r="F366" i="15"/>
  <c r="D366" i="15"/>
  <c r="F365" i="15"/>
  <c r="D365" i="15"/>
  <c r="F364" i="15"/>
  <c r="D364" i="15"/>
  <c r="F361" i="15"/>
  <c r="D361" i="15"/>
  <c r="F360" i="15"/>
  <c r="D360" i="15"/>
  <c r="F359" i="15"/>
  <c r="D359" i="15"/>
  <c r="F358" i="15"/>
  <c r="D358" i="15"/>
  <c r="F357" i="15"/>
  <c r="D357" i="15"/>
  <c r="F356" i="15"/>
  <c r="D356" i="15"/>
  <c r="F355" i="15"/>
  <c r="D355" i="15"/>
  <c r="F353" i="15"/>
  <c r="D353" i="15"/>
  <c r="F352" i="15"/>
  <c r="D352" i="15"/>
  <c r="F351" i="15"/>
  <c r="D351" i="15"/>
  <c r="F350" i="15"/>
  <c r="D350" i="15"/>
  <c r="F349" i="15"/>
  <c r="D349" i="15"/>
  <c r="F348" i="15"/>
  <c r="D348" i="15"/>
  <c r="F345" i="15"/>
  <c r="D345" i="15"/>
  <c r="F343" i="15"/>
  <c r="D343" i="15"/>
  <c r="F342" i="15"/>
  <c r="D342" i="15"/>
  <c r="F341" i="15"/>
  <c r="D341" i="15"/>
  <c r="F340" i="15"/>
  <c r="D340" i="15"/>
  <c r="F339" i="15"/>
  <c r="D339" i="15"/>
  <c r="F338" i="15"/>
  <c r="D338" i="15"/>
  <c r="F337" i="15"/>
  <c r="D337" i="15"/>
  <c r="F336" i="15"/>
  <c r="D336" i="15"/>
  <c r="F335" i="15"/>
  <c r="D335" i="15"/>
  <c r="F334" i="15"/>
  <c r="D334" i="15"/>
  <c r="F333" i="15"/>
  <c r="D333" i="15"/>
  <c r="F330" i="15"/>
  <c r="D330" i="15"/>
  <c r="F328" i="15"/>
  <c r="D328" i="15"/>
  <c r="F327" i="15"/>
  <c r="D327" i="15"/>
  <c r="F326" i="15"/>
  <c r="D326" i="15"/>
  <c r="F325" i="15"/>
  <c r="D325" i="15"/>
  <c r="F324" i="15"/>
  <c r="D324" i="15"/>
  <c r="F323" i="15"/>
  <c r="D323" i="15"/>
  <c r="F322" i="15"/>
  <c r="D322" i="15"/>
  <c r="F321" i="15"/>
  <c r="D321" i="15"/>
  <c r="F320" i="15"/>
  <c r="D320" i="15"/>
  <c r="F319" i="15"/>
  <c r="D319" i="15"/>
  <c r="F318" i="15"/>
  <c r="D318" i="15"/>
  <c r="F315" i="15"/>
  <c r="D315" i="15"/>
  <c r="F313" i="15"/>
  <c r="D313" i="15"/>
  <c r="F312" i="15"/>
  <c r="D312" i="15"/>
  <c r="F311" i="15"/>
  <c r="D311" i="15"/>
  <c r="F310" i="15"/>
  <c r="D310" i="15"/>
  <c r="F309" i="15"/>
  <c r="D309" i="15"/>
  <c r="F308" i="15"/>
  <c r="D308" i="15"/>
  <c r="F307" i="15"/>
  <c r="D307" i="15"/>
  <c r="F306" i="15"/>
  <c r="D306" i="15"/>
  <c r="F305" i="15"/>
  <c r="D305" i="15"/>
  <c r="F304" i="15"/>
  <c r="D304" i="15"/>
  <c r="F303" i="15"/>
  <c r="D303" i="15"/>
  <c r="F302" i="15"/>
  <c r="D302" i="15"/>
  <c r="F299" i="15"/>
  <c r="D299" i="15"/>
  <c r="F297" i="15"/>
  <c r="D297" i="15"/>
  <c r="F296" i="15"/>
  <c r="D296" i="15"/>
  <c r="F295" i="15"/>
  <c r="D295" i="15"/>
  <c r="F294" i="15"/>
  <c r="D294" i="15"/>
  <c r="F293" i="15"/>
  <c r="D293" i="15"/>
  <c r="F292" i="15"/>
  <c r="D292" i="15"/>
  <c r="F291" i="15"/>
  <c r="D291" i="15"/>
  <c r="F290" i="15"/>
  <c r="D290" i="15"/>
  <c r="F289" i="15"/>
  <c r="D289" i="15"/>
  <c r="F288" i="15"/>
  <c r="D288" i="15"/>
  <c r="F287" i="15"/>
  <c r="D287" i="15"/>
  <c r="F286" i="15"/>
  <c r="D286" i="15"/>
  <c r="F285" i="15"/>
  <c r="D285" i="15"/>
  <c r="F284" i="15"/>
  <c r="D284" i="15"/>
  <c r="F283" i="15"/>
  <c r="D283" i="15"/>
  <c r="F282" i="15"/>
  <c r="D282" i="15"/>
  <c r="F281" i="15"/>
  <c r="D281" i="15"/>
  <c r="F278" i="15"/>
  <c r="D278" i="15"/>
  <c r="F276" i="15"/>
  <c r="D276" i="15"/>
  <c r="F275" i="15"/>
  <c r="D275" i="15"/>
  <c r="F274" i="15"/>
  <c r="D274" i="15"/>
  <c r="F273" i="15"/>
  <c r="D273" i="15"/>
  <c r="F272" i="15"/>
  <c r="D272" i="15"/>
  <c r="F271" i="15"/>
  <c r="D271" i="15"/>
  <c r="F270" i="15"/>
  <c r="D270" i="15"/>
  <c r="F269" i="15"/>
  <c r="D269" i="15"/>
  <c r="F268" i="15"/>
  <c r="D268" i="15"/>
  <c r="F267" i="15"/>
  <c r="D267" i="15"/>
  <c r="F266" i="15"/>
  <c r="D266" i="15"/>
  <c r="F265" i="15"/>
  <c r="D265" i="15"/>
  <c r="F262" i="15"/>
  <c r="D262" i="15"/>
  <c r="F260" i="15"/>
  <c r="D260" i="15"/>
  <c r="F259" i="15"/>
  <c r="D259" i="15"/>
  <c r="F258" i="15"/>
  <c r="D258" i="15"/>
  <c r="F257" i="15"/>
  <c r="D257" i="15"/>
  <c r="F256" i="15"/>
  <c r="D256" i="15"/>
  <c r="F255" i="15"/>
  <c r="D255" i="15"/>
  <c r="F254" i="15"/>
  <c r="D254" i="15"/>
  <c r="F253" i="15"/>
  <c r="D253" i="15"/>
  <c r="F252" i="15"/>
  <c r="D252" i="15"/>
  <c r="F251" i="15"/>
  <c r="D251" i="15"/>
  <c r="F250" i="15"/>
  <c r="D250" i="15"/>
  <c r="F249" i="15"/>
  <c r="D249" i="15"/>
  <c r="F246" i="15"/>
  <c r="D246" i="15"/>
  <c r="F244" i="15"/>
  <c r="D244" i="15"/>
  <c r="F243" i="15"/>
  <c r="D243" i="15"/>
  <c r="F242" i="15"/>
  <c r="D242" i="15"/>
  <c r="F241" i="15"/>
  <c r="D241" i="15"/>
  <c r="F240" i="15"/>
  <c r="D240" i="15"/>
  <c r="F239" i="15"/>
  <c r="D239" i="15"/>
  <c r="F238" i="15"/>
  <c r="D238" i="15"/>
  <c r="F237" i="15"/>
  <c r="D237" i="15"/>
  <c r="F236" i="15"/>
  <c r="D236" i="15"/>
  <c r="F235" i="15"/>
  <c r="D235" i="15"/>
  <c r="F234" i="15"/>
  <c r="D234" i="15"/>
  <c r="F231" i="15"/>
  <c r="D231" i="15"/>
  <c r="F229" i="15"/>
  <c r="D229" i="15"/>
  <c r="F228" i="15"/>
  <c r="D228" i="15"/>
  <c r="F227" i="15"/>
  <c r="D227" i="15"/>
  <c r="F226" i="15"/>
  <c r="D226" i="15"/>
  <c r="F225" i="15"/>
  <c r="D225" i="15"/>
  <c r="F224" i="15"/>
  <c r="D224" i="15"/>
  <c r="F223" i="15"/>
  <c r="D223" i="15"/>
  <c r="F222" i="15"/>
  <c r="D222" i="15"/>
  <c r="F221" i="15"/>
  <c r="D221" i="15"/>
  <c r="F218" i="15"/>
  <c r="D218" i="15"/>
  <c r="F216" i="15"/>
  <c r="D216" i="15"/>
  <c r="F215" i="15"/>
  <c r="D215" i="15"/>
  <c r="F214" i="15"/>
  <c r="D214" i="15"/>
  <c r="F213" i="15"/>
  <c r="D213" i="15"/>
  <c r="F212" i="15"/>
  <c r="D212" i="15"/>
  <c r="F211" i="15"/>
  <c r="D211" i="15"/>
  <c r="F210" i="15"/>
  <c r="D210" i="15"/>
  <c r="F209" i="15"/>
  <c r="D209" i="15"/>
  <c r="F205" i="15"/>
  <c r="D205" i="15"/>
  <c r="F204" i="15"/>
  <c r="D204" i="15"/>
  <c r="F203" i="15"/>
  <c r="D203" i="15"/>
  <c r="F202" i="15"/>
  <c r="D202" i="15"/>
  <c r="F201" i="15"/>
  <c r="D201" i="15"/>
  <c r="F200" i="15"/>
  <c r="D200" i="15"/>
  <c r="F197" i="15"/>
  <c r="D197" i="15"/>
  <c r="F196" i="15"/>
  <c r="D196" i="15"/>
  <c r="F194" i="15"/>
  <c r="D194" i="15"/>
  <c r="F193" i="15"/>
  <c r="D193" i="15"/>
  <c r="F192" i="15"/>
  <c r="D192" i="15"/>
  <c r="F191" i="15"/>
  <c r="D191" i="15"/>
  <c r="F190" i="15"/>
  <c r="D190" i="15"/>
  <c r="F189" i="15"/>
  <c r="D189" i="15"/>
  <c r="F188" i="15"/>
  <c r="D188" i="15"/>
  <c r="F187" i="15"/>
  <c r="D187" i="15"/>
  <c r="F186" i="15"/>
  <c r="D186" i="15"/>
  <c r="F185" i="15"/>
  <c r="D185" i="15"/>
  <c r="F184" i="15"/>
  <c r="D184" i="15"/>
  <c r="F181" i="15"/>
  <c r="D181" i="15"/>
  <c r="F179" i="15"/>
  <c r="D179" i="15"/>
  <c r="F178" i="15"/>
  <c r="D178" i="15"/>
  <c r="F177" i="15"/>
  <c r="D177" i="15"/>
  <c r="F176" i="15"/>
  <c r="D176" i="15"/>
  <c r="F175" i="15"/>
  <c r="D175" i="15"/>
  <c r="F174" i="15"/>
  <c r="D174" i="15"/>
  <c r="F173" i="15"/>
  <c r="D173" i="15"/>
  <c r="F172" i="15"/>
  <c r="D172" i="15"/>
  <c r="F171" i="15"/>
  <c r="D171" i="15"/>
  <c r="F170" i="15"/>
  <c r="D170" i="15"/>
  <c r="F169" i="15"/>
  <c r="D169" i="15"/>
  <c r="F168" i="15"/>
  <c r="D168" i="15"/>
  <c r="F165" i="15"/>
  <c r="D165" i="15"/>
  <c r="F163" i="15"/>
  <c r="D163" i="15"/>
  <c r="F162" i="15"/>
  <c r="D162" i="15"/>
  <c r="F161" i="15"/>
  <c r="D161" i="15"/>
  <c r="F160" i="15"/>
  <c r="D160" i="15"/>
  <c r="F159" i="15"/>
  <c r="D159" i="15"/>
  <c r="F158" i="15"/>
  <c r="D158" i="15"/>
  <c r="F157" i="15"/>
  <c r="D157" i="15"/>
  <c r="F156" i="15"/>
  <c r="D156" i="15"/>
  <c r="F155" i="15"/>
  <c r="D155" i="15"/>
  <c r="F154" i="15"/>
  <c r="D154" i="15"/>
  <c r="F153" i="15"/>
  <c r="D153" i="15"/>
  <c r="F152" i="15"/>
  <c r="D152" i="15"/>
  <c r="F151" i="15"/>
  <c r="D151" i="15"/>
  <c r="F150" i="15"/>
  <c r="D150" i="15"/>
  <c r="F149" i="15"/>
  <c r="D149" i="15"/>
  <c r="F148" i="15"/>
  <c r="D148" i="15"/>
  <c r="F147" i="15"/>
  <c r="D147" i="15"/>
  <c r="F146" i="15"/>
  <c r="D146" i="15"/>
  <c r="F143" i="15"/>
  <c r="D143" i="15"/>
  <c r="F141" i="15"/>
  <c r="D141" i="15"/>
  <c r="F140" i="15"/>
  <c r="D140" i="15"/>
  <c r="F139" i="15"/>
  <c r="D139" i="15"/>
  <c r="F138" i="15"/>
  <c r="D138" i="15"/>
  <c r="F137" i="15"/>
  <c r="D137" i="15"/>
  <c r="F136" i="15"/>
  <c r="D136" i="15"/>
  <c r="F135" i="15"/>
  <c r="D135" i="15"/>
  <c r="F134" i="15"/>
  <c r="D134" i="15"/>
  <c r="F133" i="15"/>
  <c r="D133" i="15"/>
  <c r="F132" i="15"/>
  <c r="D132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5" i="15"/>
  <c r="D125" i="15"/>
  <c r="F124" i="15"/>
  <c r="D124" i="15"/>
  <c r="F123" i="15"/>
  <c r="D123" i="15"/>
  <c r="F120" i="15"/>
  <c r="D120" i="15"/>
  <c r="F118" i="15"/>
  <c r="D118" i="15"/>
  <c r="F117" i="15"/>
  <c r="D117" i="15"/>
  <c r="F116" i="15"/>
  <c r="D116" i="15"/>
  <c r="F115" i="15"/>
  <c r="D115" i="15"/>
  <c r="F114" i="15"/>
  <c r="D114" i="15"/>
  <c r="F113" i="15"/>
  <c r="D113" i="15"/>
  <c r="F112" i="15"/>
  <c r="D112" i="15"/>
  <c r="F111" i="15"/>
  <c r="D111" i="15"/>
  <c r="F110" i="15"/>
  <c r="D110" i="15"/>
  <c r="F109" i="15"/>
  <c r="D109" i="15"/>
  <c r="F108" i="15"/>
  <c r="D108" i="15"/>
  <c r="F107" i="15"/>
  <c r="D107" i="15"/>
  <c r="F106" i="15"/>
  <c r="D106" i="15"/>
  <c r="F105" i="15"/>
  <c r="D105" i="15"/>
  <c r="F104" i="15"/>
  <c r="D104" i="15"/>
  <c r="F101" i="15"/>
  <c r="D101" i="15"/>
  <c r="F99" i="15"/>
  <c r="D99" i="15"/>
  <c r="F98" i="15"/>
  <c r="D98" i="15"/>
  <c r="F97" i="15"/>
  <c r="D97" i="15"/>
  <c r="F96" i="15"/>
  <c r="D96" i="15"/>
  <c r="F95" i="15"/>
  <c r="D95" i="15"/>
  <c r="F94" i="15"/>
  <c r="D94" i="15"/>
  <c r="F93" i="15"/>
  <c r="D93" i="15"/>
  <c r="F92" i="15"/>
  <c r="D92" i="15"/>
  <c r="F91" i="15"/>
  <c r="D91" i="15"/>
  <c r="F90" i="15"/>
  <c r="D90" i="15"/>
  <c r="F89" i="15"/>
  <c r="D89" i="15"/>
  <c r="F88" i="15"/>
  <c r="D88" i="15"/>
  <c r="F87" i="15"/>
  <c r="D87" i="15"/>
  <c r="F86" i="15"/>
  <c r="D86" i="15"/>
  <c r="F85" i="15"/>
  <c r="D85" i="15"/>
  <c r="F84" i="15"/>
  <c r="D84" i="15"/>
  <c r="F83" i="15"/>
  <c r="D83" i="15"/>
  <c r="F82" i="15"/>
  <c r="D82" i="15"/>
  <c r="F81" i="15"/>
  <c r="D81" i="15"/>
  <c r="F80" i="15"/>
  <c r="D80" i="15"/>
  <c r="F79" i="15"/>
  <c r="D79" i="15"/>
  <c r="F78" i="15"/>
  <c r="D78" i="15"/>
  <c r="F77" i="15"/>
  <c r="D77" i="15"/>
  <c r="F76" i="15"/>
  <c r="D76" i="15"/>
  <c r="F73" i="15"/>
  <c r="D73" i="15"/>
  <c r="F71" i="15"/>
  <c r="D71" i="15"/>
  <c r="F70" i="15"/>
  <c r="D70" i="15"/>
  <c r="F69" i="15"/>
  <c r="D69" i="15"/>
  <c r="F68" i="15"/>
  <c r="D68" i="15"/>
  <c r="F67" i="15"/>
  <c r="D67" i="15"/>
  <c r="F66" i="15"/>
  <c r="D66" i="15"/>
  <c r="F65" i="15"/>
  <c r="D65" i="15"/>
  <c r="F64" i="15"/>
  <c r="D64" i="15"/>
  <c r="F63" i="15"/>
  <c r="D63" i="15"/>
  <c r="F62" i="15"/>
  <c r="D62" i="15"/>
  <c r="F61" i="15"/>
  <c r="D61" i="15"/>
  <c r="F58" i="15"/>
  <c r="D58" i="15"/>
  <c r="F57" i="15"/>
  <c r="D57" i="15"/>
  <c r="F56" i="15"/>
  <c r="D56" i="15"/>
  <c r="F55" i="15"/>
  <c r="D55" i="15"/>
  <c r="F54" i="15"/>
  <c r="D54" i="15"/>
  <c r="F53" i="15"/>
  <c r="D53" i="15"/>
  <c r="F51" i="15"/>
  <c r="D51" i="15"/>
  <c r="F50" i="15"/>
  <c r="D50" i="15"/>
  <c r="F49" i="15"/>
  <c r="D49" i="15"/>
  <c r="F48" i="15"/>
  <c r="D48" i="15"/>
  <c r="F47" i="15"/>
  <c r="D47" i="15"/>
  <c r="F46" i="15"/>
  <c r="D46" i="15"/>
  <c r="F45" i="15"/>
  <c r="D45" i="15"/>
  <c r="F44" i="15"/>
  <c r="D44" i="15"/>
  <c r="F43" i="15"/>
  <c r="D43" i="15"/>
  <c r="F42" i="15"/>
  <c r="D42" i="15"/>
  <c r="F39" i="15"/>
  <c r="D39" i="15"/>
  <c r="F38" i="15"/>
  <c r="D38" i="15"/>
  <c r="F37" i="15"/>
  <c r="D37" i="15"/>
  <c r="F36" i="15"/>
  <c r="D36" i="15"/>
  <c r="F35" i="15"/>
  <c r="D35" i="15"/>
  <c r="F34" i="15"/>
  <c r="D34" i="15"/>
  <c r="F33" i="15"/>
  <c r="D33" i="15"/>
  <c r="F31" i="15"/>
  <c r="D31" i="15"/>
  <c r="F30" i="15"/>
  <c r="D30" i="15"/>
  <c r="F29" i="15"/>
  <c r="D29" i="15"/>
  <c r="F26" i="15"/>
  <c r="D26" i="15"/>
  <c r="F25" i="15"/>
  <c r="D25" i="15"/>
  <c r="F24" i="15"/>
  <c r="D24" i="15"/>
  <c r="F23" i="15"/>
  <c r="D23" i="15"/>
  <c r="F22" i="15"/>
  <c r="D22" i="15"/>
  <c r="F21" i="15"/>
  <c r="D21" i="15"/>
  <c r="F20" i="15"/>
  <c r="D20" i="15"/>
  <c r="F19" i="15"/>
  <c r="D19" i="15"/>
  <c r="F17" i="15"/>
  <c r="D17" i="15"/>
  <c r="F16" i="15"/>
  <c r="D16" i="15"/>
  <c r="F15" i="15"/>
  <c r="D15" i="15"/>
  <c r="F14" i="15"/>
  <c r="D14" i="15"/>
  <c r="F13" i="15"/>
  <c r="D13" i="15"/>
  <c r="F12" i="15"/>
  <c r="D12" i="15"/>
  <c r="J109" i="11" l="1"/>
  <c r="K109" i="11"/>
  <c r="D109" i="11"/>
  <c r="E109" i="11"/>
  <c r="F109" i="11"/>
  <c r="G109" i="11"/>
  <c r="H109" i="11"/>
  <c r="I109" i="11"/>
  <c r="C109" i="11"/>
  <c r="E108" i="11"/>
  <c r="E98" i="11"/>
  <c r="E97" i="11"/>
  <c r="E96" i="11"/>
  <c r="E95" i="11"/>
  <c r="I9" i="9" l="1"/>
  <c r="I10" i="9"/>
  <c r="I11" i="9"/>
  <c r="I12" i="9"/>
  <c r="I13" i="9"/>
  <c r="E8" i="9" l="1"/>
  <c r="C8" i="9"/>
  <c r="E7" i="9" l="1"/>
  <c r="I15" i="9"/>
  <c r="I14" i="9"/>
  <c r="F12" i="9"/>
  <c r="G12" i="9"/>
  <c r="C12" i="9"/>
  <c r="C7" i="9" s="1"/>
  <c r="G8" i="9"/>
  <c r="H8" i="9"/>
  <c r="H7" i="9" s="1"/>
  <c r="G7" i="9" l="1"/>
  <c r="Z109" i="11"/>
  <c r="L109" i="11"/>
  <c r="M109" i="11" s="1"/>
  <c r="Z108" i="11"/>
  <c r="L108" i="11"/>
  <c r="M108" i="11" s="1"/>
  <c r="Z107" i="11"/>
  <c r="L107" i="11"/>
  <c r="M107" i="11" s="1"/>
  <c r="Z106" i="11"/>
  <c r="L106" i="11"/>
  <c r="M106" i="11" s="1"/>
  <c r="Z104" i="11"/>
  <c r="L104" i="11"/>
  <c r="M104" i="11" s="1"/>
  <c r="Z103" i="11"/>
  <c r="L103" i="11"/>
  <c r="M103" i="11" s="1"/>
  <c r="Z102" i="11"/>
  <c r="L102" i="11"/>
  <c r="M102" i="11" s="1"/>
  <c r="Z101" i="11"/>
  <c r="L101" i="11"/>
  <c r="M101" i="11" s="1"/>
  <c r="Z100" i="11"/>
  <c r="L100" i="11"/>
  <c r="M100" i="11" s="1"/>
  <c r="Z99" i="11"/>
  <c r="L99" i="11"/>
  <c r="M99" i="11" s="1"/>
  <c r="Z98" i="11"/>
  <c r="L98" i="11"/>
  <c r="M98" i="11" s="1"/>
  <c r="Z97" i="11"/>
  <c r="L97" i="11"/>
  <c r="M97" i="11" s="1"/>
  <c r="Z96" i="11"/>
  <c r="L96" i="11"/>
  <c r="M96" i="11" s="1"/>
  <c r="Z95" i="11"/>
  <c r="L95" i="11"/>
  <c r="M95" i="11" s="1"/>
  <c r="Z94" i="11"/>
  <c r="L94" i="11"/>
  <c r="M94" i="11" s="1"/>
  <c r="Z93" i="11"/>
  <c r="L93" i="11"/>
  <c r="M93" i="11" s="1"/>
  <c r="Z92" i="11"/>
  <c r="L92" i="11"/>
  <c r="M92" i="11" s="1"/>
  <c r="Z91" i="11"/>
  <c r="L91" i="11"/>
  <c r="M91" i="11" s="1"/>
  <c r="Z90" i="11"/>
  <c r="L90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Z88" i="11"/>
  <c r="L88" i="11"/>
  <c r="M88" i="11" s="1"/>
  <c r="Z87" i="11"/>
  <c r="L87" i="11"/>
  <c r="M87" i="11" s="1"/>
  <c r="Z86" i="11"/>
  <c r="L86" i="11"/>
  <c r="M86" i="11" s="1"/>
  <c r="Z85" i="11"/>
  <c r="L85" i="11"/>
  <c r="M85" i="11" s="1"/>
  <c r="Z84" i="11"/>
  <c r="L84" i="11"/>
  <c r="M84" i="11" s="1"/>
  <c r="Z83" i="11"/>
  <c r="L83" i="11"/>
  <c r="M83" i="11" s="1"/>
  <c r="Z82" i="11"/>
  <c r="L82" i="11"/>
  <c r="M82" i="11" s="1"/>
  <c r="Z81" i="11"/>
  <c r="L81" i="11"/>
  <c r="M81" i="11" s="1"/>
  <c r="Z80" i="11"/>
  <c r="L80" i="11"/>
  <c r="M80" i="11" s="1"/>
  <c r="Z79" i="11"/>
  <c r="L79" i="11"/>
  <c r="M79" i="11" s="1"/>
  <c r="Z78" i="11"/>
  <c r="L78" i="11"/>
  <c r="M78" i="11" s="1"/>
  <c r="Z77" i="11"/>
  <c r="L77" i="11"/>
  <c r="M77" i="11" s="1"/>
  <c r="Z76" i="11"/>
  <c r="L76" i="11"/>
  <c r="M76" i="11" s="1"/>
  <c r="Z75" i="11"/>
  <c r="L75" i="11"/>
  <c r="M75" i="11" s="1"/>
  <c r="Z74" i="11"/>
  <c r="L74" i="11"/>
  <c r="M74" i="11" s="1"/>
  <c r="Z73" i="11"/>
  <c r="L73" i="11"/>
  <c r="M73" i="11" s="1"/>
  <c r="Z72" i="11"/>
  <c r="L72" i="11"/>
  <c r="M72" i="11" s="1"/>
  <c r="Z71" i="11"/>
  <c r="L71" i="11"/>
  <c r="M71" i="11" s="1"/>
  <c r="Z70" i="11"/>
  <c r="L70" i="11"/>
  <c r="M70" i="11" s="1"/>
  <c r="Z69" i="11"/>
  <c r="L69" i="11"/>
  <c r="M69" i="11" s="1"/>
  <c r="Z68" i="11"/>
  <c r="L68" i="11"/>
  <c r="M68" i="11" s="1"/>
  <c r="Z67" i="11"/>
  <c r="L67" i="11"/>
  <c r="M67" i="11" s="1"/>
  <c r="Z66" i="11"/>
  <c r="L66" i="11"/>
  <c r="M66" i="11" s="1"/>
  <c r="Z65" i="11"/>
  <c r="L65" i="11"/>
  <c r="M65" i="11" s="1"/>
  <c r="Z64" i="11"/>
  <c r="L64" i="11"/>
  <c r="L185" i="9"/>
  <c r="F11" i="9"/>
  <c r="F10" i="9"/>
  <c r="F9" i="9"/>
  <c r="F8" i="9" l="1"/>
  <c r="F7" i="9" s="1"/>
  <c r="I8" i="9"/>
  <c r="I7" i="9" s="1"/>
  <c r="AA86" i="11"/>
  <c r="AB86" i="11" s="1"/>
  <c r="AA94" i="11"/>
  <c r="AB94" i="11" s="1"/>
  <c r="AA90" i="11"/>
  <c r="AB90" i="11" s="1"/>
  <c r="L89" i="11"/>
  <c r="M90" i="11"/>
  <c r="M89" i="11" s="1"/>
  <c r="AA95" i="11"/>
  <c r="AB95" i="11" s="1"/>
  <c r="AA101" i="11"/>
  <c r="AB101" i="11" s="1"/>
  <c r="AA102" i="11"/>
  <c r="AB102" i="11" s="1"/>
  <c r="AA106" i="11"/>
  <c r="AB106" i="11" s="1"/>
  <c r="M64" i="11"/>
  <c r="AA77" i="11"/>
  <c r="AB77" i="11" s="1"/>
  <c r="AA91" i="11"/>
  <c r="AB91" i="11" s="1"/>
  <c r="AA89" i="11"/>
  <c r="AB89" i="11" s="1"/>
  <c r="AA67" i="11"/>
  <c r="AB67" i="11" s="1"/>
  <c r="AA73" i="11"/>
  <c r="AB73" i="11" s="1"/>
  <c r="AA78" i="11"/>
  <c r="AB78" i="11" s="1"/>
  <c r="AA84" i="11"/>
  <c r="AB84" i="11" s="1"/>
  <c r="AA92" i="11"/>
  <c r="AB92" i="11" s="1"/>
  <c r="AA98" i="11"/>
  <c r="AB98" i="11" s="1"/>
  <c r="AA103" i="11"/>
  <c r="AB103" i="11" s="1"/>
  <c r="AA70" i="11"/>
  <c r="AB70" i="11" s="1"/>
  <c r="AA76" i="11"/>
  <c r="AB76" i="11" s="1"/>
  <c r="AA82" i="11"/>
  <c r="AB82" i="11" s="1"/>
  <c r="AA88" i="11"/>
  <c r="AB88" i="11" s="1"/>
  <c r="AA65" i="11"/>
  <c r="AB65" i="11" s="1"/>
  <c r="AA71" i="11"/>
  <c r="AB71" i="11" s="1"/>
  <c r="AA83" i="11"/>
  <c r="AB83" i="11" s="1"/>
  <c r="AA96" i="11"/>
  <c r="AB96" i="11" s="1"/>
  <c r="AA107" i="11"/>
  <c r="AB107" i="11" s="1"/>
  <c r="AA97" i="11" l="1"/>
  <c r="AB97" i="11" s="1"/>
  <c r="AA72" i="11"/>
  <c r="AB72" i="11" s="1"/>
  <c r="AA104" i="11"/>
  <c r="AB104" i="11" s="1"/>
  <c r="AA99" i="11"/>
  <c r="AB99" i="11" s="1"/>
  <c r="AA79" i="11"/>
  <c r="AB79" i="11" s="1"/>
  <c r="AA109" i="11"/>
  <c r="AB109" i="11" s="1"/>
  <c r="AA74" i="11"/>
  <c r="AB74" i="11" s="1"/>
  <c r="AA108" i="11"/>
  <c r="AB108" i="11" s="1"/>
  <c r="AA100" i="11"/>
  <c r="AB100" i="11" s="1"/>
  <c r="AA93" i="11"/>
  <c r="AB93" i="11" s="1"/>
  <c r="AA64" i="11"/>
  <c r="AB64" i="11" s="1"/>
  <c r="AA81" i="11"/>
  <c r="AB81" i="11" s="1"/>
  <c r="AA85" i="11"/>
  <c r="AB85" i="11" s="1"/>
  <c r="AA75" i="11"/>
  <c r="AB75" i="11" s="1"/>
  <c r="AA80" i="11"/>
  <c r="AB80" i="11" s="1"/>
  <c r="AA69" i="11"/>
  <c r="AB69" i="11" s="1"/>
  <c r="AA87" i="11"/>
  <c r="AB87" i="11" s="1"/>
  <c r="AA68" i="11"/>
  <c r="AB68" i="11" s="1"/>
  <c r="AA66" i="11"/>
  <c r="AB66" i="11" s="1"/>
</calcChain>
</file>

<file path=xl/comments1.xml><?xml version="1.0" encoding="utf-8"?>
<comments xmlns="http://schemas.openxmlformats.org/spreadsheetml/2006/main">
  <authors>
    <author>Dell</author>
    <author>Nguyen</author>
    <author>MSHOME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1202/NQ-UBTVQH15 ngày 28/9/2024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1202/NQ-UBTVQH15 ngày 28/9/2024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1013.NQ-UBTVQH15 ngày 19/3/2024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1013.NQ-UBTVQH15 ngày 19/3/2024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1013.NQ-UBTVQH15 ngày 19/3/2024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1013.NQ-UBTVQH15 ngày 19/3/2024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1013.NQ-UBTVQH15 ngày 19/3/2024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1013.NQ-UBTVQH15 ngày 19/3/2024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1013.NQ-UBTVQH15 ngày 19/3/2024</t>
        </r>
      </text>
    </comment>
    <comment ref="B73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870/NQ-UBTVQH14 ngayd 10/1/2020</t>
        </r>
      </text>
    </comment>
    <comment ref="B120" authorId="2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NQ569/NQ-UBTVQH15 ngày 11/8/2022</t>
        </r>
      </text>
    </comment>
    <comment ref="B12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1202/NQ-UBTVQH15 ngày 28/9/2024</t>
        </r>
      </text>
    </comment>
    <comment ref="B143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1202/NQ-UBTVQH15 ngày 28/9/2024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95" authorId="0" shapeId="0">
      <text>
        <r>
          <rPr>
            <sz val="11"/>
            <color theme="1"/>
            <rFont val="Calibri"/>
            <family val="2"/>
            <scheme val="minor"/>
          </rPr>
          <t>Trụ sở: xã Tân Thành, Tân Phước, Định An, Định Yên (lap vo)</t>
        </r>
      </text>
    </comment>
    <comment ref="C96" authorId="0" shapeId="0">
      <text>
        <r>
          <rPr>
            <sz val="11"/>
            <color theme="1"/>
            <rFont val="Calibri"/>
            <family val="2"/>
            <scheme val="minor"/>
          </rPr>
          <t>Trụ sở: UBND huyện, UBND thị trấn, xã Hoà Long, xã Long Hậu, xã Long Thắng; Phòng (TCKH, LĐTBXH, KT&amp;HT, Nông Nghiệp, Tài nguyên, Giáo dục và Đào tạo, Huyện Đoàn, Mặt trận Tổ Quốc huyện, Huyện ủy, Tung Tâm chính trị huyện</t>
        </r>
      </text>
    </comment>
    <comment ref="C97" authorId="0" shapeId="0">
      <text>
        <r>
          <rPr>
            <sz val="11"/>
            <color theme="1"/>
            <rFont val="Calibri"/>
            <family val="2"/>
            <scheme val="minor"/>
          </rPr>
          <t xml:space="preserve">Trụ sở: xã Tân Hoà, Định Hòa, Vĩnh Thới, Phong Hòa
</t>
        </r>
      </text>
    </comment>
    <comment ref="C98" authorId="0" shapeId="0">
      <text>
        <r>
          <rPr>
            <sz val="11"/>
            <color theme="1"/>
            <rFont val="Calibri"/>
            <family val="2"/>
            <scheme val="minor"/>
          </rPr>
          <t>Trụ sở: xã Tân Dương, Hòa Thành, Tân Phú Đông (sasđec)</t>
        </r>
      </text>
    </comment>
  </commentList>
</comments>
</file>

<file path=xl/sharedStrings.xml><?xml version="1.0" encoding="utf-8"?>
<sst xmlns="http://schemas.openxmlformats.org/spreadsheetml/2006/main" count="1057" uniqueCount="493">
  <si>
    <t>x</t>
  </si>
  <si>
    <t>Số TT</t>
  </si>
  <si>
    <t xml:space="preserve">Tên ĐVHC </t>
  </si>
  <si>
    <t>Diện tích tự nhiên</t>
  </si>
  <si>
    <t>Quy mô dân số</t>
  </si>
  <si>
    <t>Khu vực miền núi, vùng cao</t>
  </si>
  <si>
    <t xml:space="preserve">Khu vực hải đảo </t>
  </si>
  <si>
    <t>Thuộc diện sắp xếp</t>
  </si>
  <si>
    <t>I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</si>
  <si>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</si>
  <si>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</si>
  <si>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</si>
  <si>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</si>
  <si>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</si>
  <si>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</si>
  <si>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</si>
  <si>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</si>
  <si>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</si>
  <si>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</si>
  <si>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</si>
  <si>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Các phường</t>
  </si>
  <si>
    <t>2.1</t>
  </si>
  <si>
    <t>2.2</t>
  </si>
  <si>
    <t>2.3</t>
  </si>
  <si>
    <t>2.4</t>
  </si>
  <si>
    <t>2.5</t>
  </si>
  <si>
    <t>2.6</t>
  </si>
  <si>
    <t>2.7</t>
  </si>
  <si>
    <t>2.8</t>
  </si>
  <si>
    <t>II</t>
  </si>
  <si>
    <t>Xã An Khánh</t>
  </si>
  <si>
    <t>1.12</t>
  </si>
  <si>
    <t>1.13</t>
  </si>
  <si>
    <t>1.14</t>
  </si>
  <si>
    <t>1.15</t>
  </si>
  <si>
    <t>Xã Phú Cường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</si>
  <si>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</si>
  <si>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</si>
  <si>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</si>
  <si>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</si>
  <si>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</si>
  <si>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</si>
  <si>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</si>
  <si>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</si>
  <si>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</si>
  <si>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Thị trấn</t>
  </si>
  <si>
    <t>III</t>
  </si>
  <si>
    <t>IV</t>
  </si>
  <si>
    <t>Xã Tân Hòa</t>
  </si>
  <si>
    <t>Xã Tân Thành</t>
  </si>
  <si>
    <t>V</t>
  </si>
  <si>
    <t>Xã Tân Long</t>
  </si>
  <si>
    <t>Các thị trấn</t>
  </si>
  <si>
    <t>VI</t>
  </si>
  <si>
    <t>VII</t>
  </si>
  <si>
    <t>VIII</t>
  </si>
  <si>
    <t>Xã Bình Thành</t>
  </si>
  <si>
    <t>Xã Tân Dương</t>
  </si>
  <si>
    <t>IX</t>
  </si>
  <si>
    <t>Đơn vị hành chính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</si>
  <si>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</si>
  <si>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</si>
  <si>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</si>
  <si>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</si>
  <si>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 không đạt tiêu chuẩn do có yếu tố đặc thù</t>
  </si>
  <si>
    <t xml:space="preserve">Số lượng ĐVHC giảm sau sắp xếp </t>
  </si>
  <si>
    <t>Xã</t>
  </si>
  <si>
    <t>Phường</t>
  </si>
  <si>
    <t>A</t>
  </si>
  <si>
    <t xml:space="preserve">STT </t>
  </si>
  <si>
    <t>Số lượng</t>
  </si>
  <si>
    <t>Phương án sắp xếp</t>
  </si>
  <si>
    <t xml:space="preserve">Lộ trình </t>
  </si>
  <si>
    <t>Không tiếp tục sử dụng</t>
  </si>
  <si>
    <t>Phương án khác</t>
  </si>
  <si>
    <t xml:space="preserve"> PHƯƠNG ÁN SỬ DỤNG TRỤ SỞ CÔNG TẠI CÁC ĐƠN VỊ HÀNH CHÍNH CẤP XÃ SAU SẮP XẾP</t>
  </si>
  <si>
    <t>Số lượng ĐVHC sau sắp xếp</t>
  </si>
  <si>
    <t>TỈNH BẮC KẠN</t>
  </si>
  <si>
    <t>Các xã:</t>
  </si>
  <si>
    <t xml:space="preserve">TỔNG CỘNG </t>
  </si>
  <si>
    <t>Tiếp tục sử dụng</t>
  </si>
  <si>
    <t>B</t>
  </si>
  <si>
    <t xml:space="preserve"> Thành phố Mỹ Tho</t>
  </si>
  <si>
    <t>1</t>
  </si>
  <si>
    <t>Các xã</t>
  </si>
  <si>
    <t xml:space="preserve"> Xã Đạo Thạnh</t>
  </si>
  <si>
    <t>X</t>
  </si>
  <si>
    <t xml:space="preserve"> Xã Mỹ Phong</t>
  </si>
  <si>
    <t xml:space="preserve"> Xã Phước Thạnh</t>
  </si>
  <si>
    <t xml:space="preserve"> Xã Tân Mỹ Chánh</t>
  </si>
  <si>
    <t xml:space="preserve"> Xã Thới Sơn</t>
  </si>
  <si>
    <t xml:space="preserve"> Xã Trung An</t>
  </si>
  <si>
    <t>2</t>
  </si>
  <si>
    <t xml:space="preserve"> Phường 1</t>
  </si>
  <si>
    <t xml:space="preserve"> Phường 2</t>
  </si>
  <si>
    <t xml:space="preserve"> Phường 4</t>
  </si>
  <si>
    <t xml:space="preserve"> Phường 5</t>
  </si>
  <si>
    <t xml:space="preserve"> Phường 6</t>
  </si>
  <si>
    <t xml:space="preserve"> Phường 9</t>
  </si>
  <si>
    <t xml:space="preserve"> Phường 10</t>
  </si>
  <si>
    <t xml:space="preserve"> Phường Tân Long</t>
  </si>
  <si>
    <t xml:space="preserve"> Thành phố Gò Công</t>
  </si>
  <si>
    <t xml:space="preserve"> Xã Bình Đông</t>
  </si>
  <si>
    <t xml:space="preserve"> Xã Bình Xuân</t>
  </si>
  <si>
    <t xml:space="preserve"> Xã Tân Trung</t>
  </si>
  <si>
    <t xml:space="preserve"> Phường Long Chánh</t>
  </si>
  <si>
    <t xml:space="preserve"> Phường Long Hòa</t>
  </si>
  <si>
    <t xml:space="preserve"> Phường Long Hưng</t>
  </si>
  <si>
    <t xml:space="preserve"> Phường Long Thuận</t>
  </si>
  <si>
    <t xml:space="preserve"> Thị xã Cai Lậy</t>
  </si>
  <si>
    <t xml:space="preserve"> Xã Long Khánh</t>
  </si>
  <si>
    <t xml:space="preserve"> Xã Mỹ Hạnh Đông</t>
  </si>
  <si>
    <t xml:space="preserve"> Xã Mỹ Hạnh Trung</t>
  </si>
  <si>
    <t xml:space="preserve"> Xã Mỹ Phước Tây</t>
  </si>
  <si>
    <t xml:space="preserve"> Xã Nhị Quý</t>
  </si>
  <si>
    <t xml:space="preserve"> Xã Phú Quý</t>
  </si>
  <si>
    <t xml:space="preserve"> Xã Tân Bình</t>
  </si>
  <si>
    <t xml:space="preserve"> Xã Tân Hội</t>
  </si>
  <si>
    <t xml:space="preserve"> Xã Tân Phú</t>
  </si>
  <si>
    <t xml:space="preserve"> Xã Thanh Hòa</t>
  </si>
  <si>
    <t xml:space="preserve"> Phường 3</t>
  </si>
  <si>
    <t xml:space="preserve"> Phường Nhị Mỹ</t>
  </si>
  <si>
    <t xml:space="preserve"> Huyện Tân Phước</t>
  </si>
  <si>
    <t xml:space="preserve"> Xã Hưng Thạnh</t>
  </si>
  <si>
    <t xml:space="preserve"> Xã Phú Mỹ</t>
  </si>
  <si>
    <t xml:space="preserve"> Xã Phước Lập</t>
  </si>
  <si>
    <t xml:space="preserve"> Xã Tân Hòa Đông</t>
  </si>
  <si>
    <t xml:space="preserve"> Xã Tân Hòa Tây</t>
  </si>
  <si>
    <t xml:space="preserve"> Xã Tân Hòa Thành</t>
  </si>
  <si>
    <t xml:space="preserve"> Xã Tân Lập 1</t>
  </si>
  <si>
    <t xml:space="preserve"> Xã Tân Lập 2</t>
  </si>
  <si>
    <t xml:space="preserve"> Xã Thạnh Hoà</t>
  </si>
  <si>
    <t xml:space="preserve"> Xã Thạnh Mỹ</t>
  </si>
  <si>
    <t xml:space="preserve"> Xã Thạnh Tân</t>
  </si>
  <si>
    <t xml:space="preserve"> Thị trấn Mỹ Phước</t>
  </si>
  <si>
    <t xml:space="preserve"> Huyện Cái Bè</t>
  </si>
  <si>
    <t xml:space="preserve"> Xã An Cư</t>
  </si>
  <si>
    <t xml:space="preserve"> Xã An Hữu</t>
  </si>
  <si>
    <t xml:space="preserve"> Xã An Thái Đông</t>
  </si>
  <si>
    <t xml:space="preserve"> Xã An Thái Trung</t>
  </si>
  <si>
    <t xml:space="preserve"> Xã Đông Hòa Hiệp</t>
  </si>
  <si>
    <t xml:space="preserve"> Xã Hậu Mỹ Bắc A</t>
  </si>
  <si>
    <t xml:space="preserve"> Xã Hậu Mỹ Bắc B</t>
  </si>
  <si>
    <t xml:space="preserve"> Xã Hậu Mỹ Phú</t>
  </si>
  <si>
    <t xml:space="preserve"> Xã Hậu Mỹ Trinh</t>
  </si>
  <si>
    <t xml:space="preserve"> Xã Hậu Thành</t>
  </si>
  <si>
    <t xml:space="preserve"> Xã Hòa Hưng</t>
  </si>
  <si>
    <t xml:space="preserve"> Xã Hòa Khánh</t>
  </si>
  <si>
    <t xml:space="preserve"> Xã Mỹ Đức Đông</t>
  </si>
  <si>
    <t xml:space="preserve"> Xã Mỹ Đức Tây</t>
  </si>
  <si>
    <t xml:space="preserve"> Xã Mỹ Hội</t>
  </si>
  <si>
    <t xml:space="preserve"> Xã Mỹ Lợi A</t>
  </si>
  <si>
    <t xml:space="preserve"> Xã Mỹ Lợi B</t>
  </si>
  <si>
    <t xml:space="preserve"> Xã Mỹ Lương</t>
  </si>
  <si>
    <t xml:space="preserve"> Xã Mỹ Tân</t>
  </si>
  <si>
    <t xml:space="preserve"> Xã Mỹ Trung</t>
  </si>
  <si>
    <t xml:space="preserve"> Xã Tân Hưng</t>
  </si>
  <si>
    <t xml:space="preserve"> Xã Tân Thanh</t>
  </si>
  <si>
    <t xml:space="preserve"> Xã Thiện Trí</t>
  </si>
  <si>
    <t xml:space="preserve"> Xã Thiện Trung</t>
  </si>
  <si>
    <t xml:space="preserve"> Thị trấn Cái Bè</t>
  </si>
  <si>
    <t xml:space="preserve"> Huyện Cai Lậy</t>
  </si>
  <si>
    <t xml:space="preserve"> Xã Cẩm Sơn</t>
  </si>
  <si>
    <t xml:space="preserve"> Xã Hiệp Đức</t>
  </si>
  <si>
    <t xml:space="preserve"> Xã Hội Xuân</t>
  </si>
  <si>
    <t xml:space="preserve"> Xã Long Tiên</t>
  </si>
  <si>
    <t xml:space="preserve"> Xã Long Trung</t>
  </si>
  <si>
    <t xml:space="preserve"> Xã Mỹ Long</t>
  </si>
  <si>
    <t xml:space="preserve"> Xã Mỹ Thành Bắc</t>
  </si>
  <si>
    <t xml:space="preserve"> Xã Mỹ Thành Nam</t>
  </si>
  <si>
    <t xml:space="preserve"> Xã Ngũ Hiệp</t>
  </si>
  <si>
    <t xml:space="preserve"> Xã Phú An</t>
  </si>
  <si>
    <t xml:space="preserve"> Xã Phú Cường</t>
  </si>
  <si>
    <t xml:space="preserve"> Xã Phú Nhuận</t>
  </si>
  <si>
    <t xml:space="preserve"> Xã Tam Bình</t>
  </si>
  <si>
    <t xml:space="preserve"> Xã Tân Phong</t>
  </si>
  <si>
    <t xml:space="preserve"> Xã Thạnh Lộc</t>
  </si>
  <si>
    <t xml:space="preserve"> Thị trấn Bình Phú</t>
  </si>
  <si>
    <t xml:space="preserve"> Huyện Châu Thành</t>
  </si>
  <si>
    <t xml:space="preserve"> Xã Bàn Long</t>
  </si>
  <si>
    <t>Xã Bình Đức</t>
  </si>
  <si>
    <t xml:space="preserve"> Xã Bình Trưng</t>
  </si>
  <si>
    <t xml:space="preserve"> Xã Điềm Hy</t>
  </si>
  <si>
    <t xml:space="preserve"> Xã Đông Hòa</t>
  </si>
  <si>
    <t xml:space="preserve"> Xã Kim Sơn</t>
  </si>
  <si>
    <t xml:space="preserve"> Xã Long An</t>
  </si>
  <si>
    <t xml:space="preserve"> Xã Long Định</t>
  </si>
  <si>
    <t xml:space="preserve"> Xã Long Hưng</t>
  </si>
  <si>
    <t xml:space="preserve"> Xã Nhị Bình</t>
  </si>
  <si>
    <t xml:space="preserve"> Xã Phú Phong</t>
  </si>
  <si>
    <t xml:space="preserve"> Xã Song Thuận</t>
  </si>
  <si>
    <t xml:space="preserve"> Xã Tam Hiệp</t>
  </si>
  <si>
    <t xml:space="preserve"> Xã Tân Hội Đông</t>
  </si>
  <si>
    <t xml:space="preserve"> Xã Tân Hương</t>
  </si>
  <si>
    <t xml:space="preserve"> Xã Tân Lý Đông</t>
  </si>
  <si>
    <t xml:space="preserve"> Xã Thân Cửu Nghĩa</t>
  </si>
  <si>
    <t xml:space="preserve"> Xã Thạnh Phú</t>
  </si>
  <si>
    <t xml:space="preserve"> Xã Vĩnh Kim</t>
  </si>
  <si>
    <t xml:space="preserve"> Thị trấn Tân Hiệp</t>
  </si>
  <si>
    <t xml:space="preserve"> Huyện Chợ Gạo</t>
  </si>
  <si>
    <t xml:space="preserve"> Xã An Thạnh Thủy</t>
  </si>
  <si>
    <t xml:space="preserve"> Xã Bình Ninh</t>
  </si>
  <si>
    <t xml:space="preserve"> Xã Bình Phan</t>
  </si>
  <si>
    <t xml:space="preserve"> Xã Bình Phục Nhứt</t>
  </si>
  <si>
    <t xml:space="preserve"> Xã Đăng Hưng Phước</t>
  </si>
  <si>
    <t xml:space="preserve"> Xã Hòa Định</t>
  </si>
  <si>
    <t xml:space="preserve"> Xã Hòa Tịnh</t>
  </si>
  <si>
    <t xml:space="preserve"> Xã Long Bình Điền</t>
  </si>
  <si>
    <t xml:space="preserve"> Xã Lương Hòa Lạc</t>
  </si>
  <si>
    <t xml:space="preserve"> Xã Mỹ Tịnh An</t>
  </si>
  <si>
    <t xml:space="preserve"> Xã Phú Kiết</t>
  </si>
  <si>
    <t xml:space="preserve"> Xã Quơn Long</t>
  </si>
  <si>
    <t xml:space="preserve"> Xã Song Bình</t>
  </si>
  <si>
    <t xml:space="preserve"> Xã Tân Bình Thạnh</t>
  </si>
  <si>
    <t xml:space="preserve"> Xã Tân Thuận Bình</t>
  </si>
  <si>
    <t xml:space="preserve"> Xã Thanh Bình</t>
  </si>
  <si>
    <t xml:space="preserve"> Xã Trung Hòa</t>
  </si>
  <si>
    <t xml:space="preserve"> Xã Xuân Đông</t>
  </si>
  <si>
    <t xml:space="preserve"> Thị trấn Chợ Gạo</t>
  </si>
  <si>
    <t xml:space="preserve"> Huyện Gò Công Tây</t>
  </si>
  <si>
    <t xml:space="preserve"> Xã Bình Nhì</t>
  </si>
  <si>
    <t xml:space="preserve"> Xã Bình Phú</t>
  </si>
  <si>
    <t xml:space="preserve"> Xã Bình Tân</t>
  </si>
  <si>
    <t xml:space="preserve"> Xã Đồng Sơn</t>
  </si>
  <si>
    <t xml:space="preserve"> Xã Đồng Thạnh</t>
  </si>
  <si>
    <t xml:space="preserve"> Xã Long Bình</t>
  </si>
  <si>
    <t xml:space="preserve"> Xã Long Vĩnh</t>
  </si>
  <si>
    <t xml:space="preserve"> Xã Thành Công</t>
  </si>
  <si>
    <t xml:space="preserve"> Xã Thạnh Nhựt</t>
  </si>
  <si>
    <t xml:space="preserve"> Xã Thạnh Trị</t>
  </si>
  <si>
    <t xml:space="preserve"> Xã Vĩnh Hựu</t>
  </si>
  <si>
    <t xml:space="preserve"> Xã Yên Luông</t>
  </si>
  <si>
    <t xml:space="preserve"> Thị trấn Vĩnh Bình</t>
  </si>
  <si>
    <t xml:space="preserve"> Huyện Gò Công Đông</t>
  </si>
  <si>
    <t xml:space="preserve"> Xã Bình Ân</t>
  </si>
  <si>
    <t xml:space="preserve"> Xã Bình Nghị</t>
  </si>
  <si>
    <t xml:space="preserve"> Xã Gia Thuận</t>
  </si>
  <si>
    <t xml:space="preserve"> Xã Kiểng Phước</t>
  </si>
  <si>
    <t xml:space="preserve"> Xã Phước Trung</t>
  </si>
  <si>
    <t xml:space="preserve"> Xã Tân Điền</t>
  </si>
  <si>
    <t xml:space="preserve"> Xã Tân Đông</t>
  </si>
  <si>
    <t xml:space="preserve"> Xã Tân Phước</t>
  </si>
  <si>
    <t xml:space="preserve"> Xã Tân Tây</t>
  </si>
  <si>
    <t xml:space="preserve"> Xã Tân Thành</t>
  </si>
  <si>
    <t xml:space="preserve"> Xã Tăng Hoà</t>
  </si>
  <si>
    <t xml:space="preserve"> Thị trấn Tân Hòa</t>
  </si>
  <si>
    <t xml:space="preserve"> Thị trấn Vàm Láng</t>
  </si>
  <si>
    <t>XI</t>
  </si>
  <si>
    <t xml:space="preserve"> Huyện Tân Phú Đông</t>
  </si>
  <si>
    <t xml:space="preserve"> Xã Phú Đông</t>
  </si>
  <si>
    <t>xã đảo</t>
  </si>
  <si>
    <t xml:space="preserve"> Xã Phú Tân</t>
  </si>
  <si>
    <t xml:space="preserve"> Xã Phú Thạnh</t>
  </si>
  <si>
    <t xml:space="preserve"> Xã Tân Thạnh</t>
  </si>
  <si>
    <t xml:space="preserve"> Xã Tân Thới</t>
  </si>
  <si>
    <t>TỈNH TIỀN GIANG</t>
  </si>
  <si>
    <t>Huyện Tân Hồng</t>
  </si>
  <si>
    <t>Xã Tân Công Chí</t>
  </si>
  <si>
    <t>Xã An Phước</t>
  </si>
  <si>
    <t>Xã Tân Phước</t>
  </si>
  <si>
    <t>Xã Tân Thành A</t>
  </si>
  <si>
    <t>Xã Tân Thành B</t>
  </si>
  <si>
    <t>Xã Thông Bình</t>
  </si>
  <si>
    <t>Biên giới</t>
  </si>
  <si>
    <t>Xã Tân Hộ Cơ</t>
  </si>
  <si>
    <t>Xã Bình Phú</t>
  </si>
  <si>
    <t>Các thị trấn:</t>
  </si>
  <si>
    <t>Thị trấn Sa Rài</t>
  </si>
  <si>
    <t>Huyện Hồng Ngự</t>
  </si>
  <si>
    <t>Xã Thường Phước 1</t>
  </si>
  <si>
    <t>Xã Thường Phước 2</t>
  </si>
  <si>
    <t>Xã Thường Lạc</t>
  </si>
  <si>
    <t>Xã Thường Thới Hậu A</t>
  </si>
  <si>
    <t>Xã Long Khánh A</t>
  </si>
  <si>
    <t>Xã Long Khánh B</t>
  </si>
  <si>
    <t>Xã Long Thuận</t>
  </si>
  <si>
    <t>Xã Phú Thuận A</t>
  </si>
  <si>
    <t>Xã Phú Thuận B</t>
  </si>
  <si>
    <t>Thị trấn Thường Thới Tiền</t>
  </si>
  <si>
    <t>Xã An Hoà</t>
  </si>
  <si>
    <t>Xã An Long</t>
  </si>
  <si>
    <t>Xã Phú Ninh</t>
  </si>
  <si>
    <t>Xã Phú Thành A</t>
  </si>
  <si>
    <t>Xã Phú Thành B</t>
  </si>
  <si>
    <t>Xã Phú Thọ</t>
  </si>
  <si>
    <t>Xã Phú Đức</t>
  </si>
  <si>
    <t>Xã Phú Hiệp</t>
  </si>
  <si>
    <t>Xã Hoà Bình</t>
  </si>
  <si>
    <t>Xã Tân Công Sính</t>
  </si>
  <si>
    <t>Thị trấn Tràm Chim</t>
  </si>
  <si>
    <t>Huyện Thanh Bình</t>
  </si>
  <si>
    <t>Xã Tân Thạnh</t>
  </si>
  <si>
    <t>Xã An Phong</t>
  </si>
  <si>
    <t>Xã Tân Phú</t>
  </si>
  <si>
    <t>Xã Tân Mỹ</t>
  </si>
  <si>
    <t>Xã Phú Lợi</t>
  </si>
  <si>
    <t>Xã Bình Tấn</t>
  </si>
  <si>
    <t>Xã Tân Bình</t>
  </si>
  <si>
    <t>Xã Tân Huề</t>
  </si>
  <si>
    <t>Xã Tân Quới</t>
  </si>
  <si>
    <t>Thị trấn Thanh Bình</t>
  </si>
  <si>
    <t>Huyện Tháp Mười</t>
  </si>
  <si>
    <t>Xã Mỹ An</t>
  </si>
  <si>
    <t>Xã Thanh Mỹ</t>
  </si>
  <si>
    <t>Xã Đốc Binh Kiều</t>
  </si>
  <si>
    <t>Xã Phú Điền</t>
  </si>
  <si>
    <t>Xã Láng Biển</t>
  </si>
  <si>
    <t>Xã Mỹ Đông</t>
  </si>
  <si>
    <t>Xã Mỹ Quí</t>
  </si>
  <si>
    <t>Xã Thạnh Lợi</t>
  </si>
  <si>
    <t>Xã Hưng Thạnh</t>
  </si>
  <si>
    <t>Xã Trường Xuân</t>
  </si>
  <si>
    <t>Xã Mỹ Hoà</t>
  </si>
  <si>
    <t>Xã Tân Kiều</t>
  </si>
  <si>
    <t>Thị trấn Mỹ An</t>
  </si>
  <si>
    <t>Huyện Cao Lãnh</t>
  </si>
  <si>
    <t>Xã Phong Mỹ</t>
  </si>
  <si>
    <t>Xã Tân Nghĩa</t>
  </si>
  <si>
    <t>Xã Ba Sao</t>
  </si>
  <si>
    <t>Xã Phương Trà</t>
  </si>
  <si>
    <t>Xã Phương Thịnh</t>
  </si>
  <si>
    <t>Xã Gáo Giồng</t>
  </si>
  <si>
    <t>Xã An Bình</t>
  </si>
  <si>
    <t>Xã Nhị Mỹ</t>
  </si>
  <si>
    <t>Xã Mỹ Thọ</t>
  </si>
  <si>
    <t>Xã Tân Hội Trung</t>
  </si>
  <si>
    <t>Xã Mỹ Xương</t>
  </si>
  <si>
    <t>Xã Mỹ Hội</t>
  </si>
  <si>
    <t>Xã Bình Hàng Trung</t>
  </si>
  <si>
    <t>Xã Bình Hàng Tây</t>
  </si>
  <si>
    <t>Xã Mỹ Long</t>
  </si>
  <si>
    <t>Xã Mỹ Hiệp</t>
  </si>
  <si>
    <t>Xã Bình Thạnh</t>
  </si>
  <si>
    <t>Thị trấn Mỹ Thọ</t>
  </si>
  <si>
    <t>Huyện Lấp Vò</t>
  </si>
  <si>
    <t>Xã Định An</t>
  </si>
  <si>
    <t xml:space="preserve">1.2 </t>
  </si>
  <si>
    <t>Xã Định Yên</t>
  </si>
  <si>
    <t>Xã Vĩnh Thạnh</t>
  </si>
  <si>
    <t>Xã Long Hưng B</t>
  </si>
  <si>
    <t>Xã Long Hưng A</t>
  </si>
  <si>
    <t>Xã Tân Khánh Trung</t>
  </si>
  <si>
    <t>Xã Mỹ An Hưng B</t>
  </si>
  <si>
    <t>Xã Mỹ An Hưng A</t>
  </si>
  <si>
    <t>Xã Hội An Đông</t>
  </si>
  <si>
    <t>Xã Bình Thạnh Trung</t>
  </si>
  <si>
    <t>Thị trấn Lấp Vò</t>
  </si>
  <si>
    <t>Huyện Lai Vung</t>
  </si>
  <si>
    <t>Xã Hòa Long</t>
  </si>
  <si>
    <t>Xã Hòa Thành</t>
  </si>
  <si>
    <t>Xã Long Thắng</t>
  </si>
  <si>
    <t>Xã Long Hậu</t>
  </si>
  <si>
    <t>Xã Vĩnh Thới</t>
  </si>
  <si>
    <t>Xã Định Hòa</t>
  </si>
  <si>
    <t>Xã Phong Hòa</t>
  </si>
  <si>
    <t>Thị trấn  Lai Vung</t>
  </si>
  <si>
    <t>Huyện Châu Thành</t>
  </si>
  <si>
    <t>Xã An Hiệp</t>
  </si>
  <si>
    <t>Xã An Nhơn</t>
  </si>
  <si>
    <t>Xã Phú Hựu</t>
  </si>
  <si>
    <t>Xã Hòa Tân</t>
  </si>
  <si>
    <t>Xã Phú Long</t>
  </si>
  <si>
    <t>Xã Tân Phú Trung</t>
  </si>
  <si>
    <t>Xã An Phú Thuận</t>
  </si>
  <si>
    <t>Xã Tân Nhuận Đông</t>
  </si>
  <si>
    <t xml:space="preserve">Xã Tân Phú   </t>
  </si>
  <si>
    <t>Thị trấn Cái Tàu Hạ</t>
  </si>
  <si>
    <t>Thành phố Cao Lãnh</t>
  </si>
  <si>
    <t>Xã Hòa An</t>
  </si>
  <si>
    <t>Xã Tịnh Thới</t>
  </si>
  <si>
    <t>Xã Mỹ Tân</t>
  </si>
  <si>
    <t>Xã Mỹ Trà</t>
  </si>
  <si>
    <t>Xã Tân Thuận Tây</t>
  </si>
  <si>
    <t>Xã Tân Thuận Đông</t>
  </si>
  <si>
    <t>Phường 1</t>
  </si>
  <si>
    <t>Phường 3</t>
  </si>
  <si>
    <t>Phường 4</t>
  </si>
  <si>
    <t>Phường 6</t>
  </si>
  <si>
    <t>Phường Mỹ Phú</t>
  </si>
  <si>
    <t>Phường Hòa Thuận</t>
  </si>
  <si>
    <t>Phường Mỹ Ngãi</t>
  </si>
  <si>
    <t>Thành phố Sa Đéc</t>
  </si>
  <si>
    <t>Xã Tân Quy Tây</t>
  </si>
  <si>
    <t>Thành phố Hồng Ngự</t>
  </si>
  <si>
    <t>Xã Tân Phú Đông</t>
  </si>
  <si>
    <t>Xã Tân Khánh Đông</t>
  </si>
  <si>
    <t>Phường 2</t>
  </si>
  <si>
    <t>Phường An Hòa</t>
  </si>
  <si>
    <t>Phường Tân Quy Đông</t>
  </si>
  <si>
    <t>XII</t>
  </si>
  <si>
    <t>Xã Tân Hội</t>
  </si>
  <si>
    <t>Các Phường</t>
  </si>
  <si>
    <t>Phường An Lộc</t>
  </si>
  <si>
    <t>Phường An Thạnh</t>
  </si>
  <si>
    <t>Phường An Lạc</t>
  </si>
  <si>
    <t>Phường An Bình A</t>
  </si>
  <si>
    <t>Phường An Bình B</t>
  </si>
  <si>
    <t>STT</t>
  </si>
  <si>
    <r>
      <t xml:space="preserve">Yếu tố đặc thù </t>
    </r>
    <r>
      <rPr>
        <sz val="13"/>
        <rFont val="Times New Roman"/>
        <family val="1"/>
      </rPr>
      <t>(nếu có)</t>
    </r>
  </si>
  <si>
    <r>
      <t xml:space="preserve">Diện tích
 </t>
    </r>
    <r>
      <rPr>
        <sz val="13"/>
        <rFont val="Times New Roman"/>
        <family val="1"/>
      </rPr>
      <t>(km2)</t>
    </r>
  </si>
  <si>
    <r>
      <t xml:space="preserve">Tỷ lệ </t>
    </r>
    <r>
      <rPr>
        <sz val="13"/>
        <rFont val="Times New Roman"/>
        <family val="1"/>
      </rPr>
      <t>(%)</t>
    </r>
  </si>
  <si>
    <r>
      <t xml:space="preserve">Quy mô dân số </t>
    </r>
    <r>
      <rPr>
        <sz val="13"/>
        <rFont val="Times New Roman"/>
        <family val="1"/>
      </rPr>
      <t>(người)</t>
    </r>
  </si>
  <si>
    <t xml:space="preserve">THỐNG KÊ HIỆN TRẠNG ĐVHC CẤP XÃ </t>
  </si>
  <si>
    <t>Phường Mỹ Tho</t>
  </si>
  <si>
    <t>Phường Đạo Thạnh</t>
  </si>
  <si>
    <t>Phường Mỹ Phong</t>
  </si>
  <si>
    <t>Phường Thới Sơn</t>
  </si>
  <si>
    <t>Phường Trung An</t>
  </si>
  <si>
    <t>Phường Gò Công</t>
  </si>
  <si>
    <t>Phường Long Thuận</t>
  </si>
  <si>
    <t>Phường Sơn Qui</t>
  </si>
  <si>
    <t>Phường Bình Xuân</t>
  </si>
  <si>
    <t>Phường Mỹ Phước Tây</t>
  </si>
  <si>
    <t>Phường Thanh Hòa</t>
  </si>
  <si>
    <t>Phường Cai Lậy</t>
  </si>
  <si>
    <t>Phường Nhị Quý</t>
  </si>
  <si>
    <t>Xã Thanh Hưng</t>
  </si>
  <si>
    <t>Xã An Hữu</t>
  </si>
  <si>
    <t>Xã Mỹ Lợi</t>
  </si>
  <si>
    <t>Xã Mỹ Đức Tây</t>
  </si>
  <si>
    <t>Xã Mỹ Thiện</t>
  </si>
  <si>
    <t>Xã Hậu Mỹ</t>
  </si>
  <si>
    <t>Xã Hội Cư</t>
  </si>
  <si>
    <t>Xã Cái Bè</t>
  </si>
  <si>
    <t>Xã Hiệp Đức</t>
  </si>
  <si>
    <t>Xã Ngũ Hiệp</t>
  </si>
  <si>
    <t>Xã Long Tiên</t>
  </si>
  <si>
    <t>Xã Mỹ Thành</t>
  </si>
  <si>
    <t>Xã Thạnh Phú</t>
  </si>
  <si>
    <t>Xã Tân Phước 1</t>
  </si>
  <si>
    <t>Xã Tân Phước 2</t>
  </si>
  <si>
    <t>Xã Tân Phước 3</t>
  </si>
  <si>
    <t>Xã Tân Hương</t>
  </si>
  <si>
    <t>Xã Châu Thành</t>
  </si>
  <si>
    <t>Xã Long Hưng</t>
  </si>
  <si>
    <t>Xã Long Định</t>
  </si>
  <si>
    <t>Xã Vĩnh Kim</t>
  </si>
  <si>
    <t>Xã Kim Sơn</t>
  </si>
  <si>
    <t>Xã Bình Trưng</t>
  </si>
  <si>
    <t>Xã Mỹ Tịnh An</t>
  </si>
  <si>
    <t>Xã Lương Hòa Lạc</t>
  </si>
  <si>
    <t>Xã Tân Thuận Bình</t>
  </si>
  <si>
    <t>Xã Chợ Gạo</t>
  </si>
  <si>
    <t>Xã An Thạnh Thủy</t>
  </si>
  <si>
    <t>Xã Bình Ninh</t>
  </si>
  <si>
    <t>Xã Vĩnh Bình</t>
  </si>
  <si>
    <t>Xã Đồng Sơn</t>
  </si>
  <si>
    <t>Xã Phú Thành</t>
  </si>
  <si>
    <t>Xã Long Bình</t>
  </si>
  <si>
    <t>Xã Vĩnh Hựu</t>
  </si>
  <si>
    <t>Xã Gò Công Đông</t>
  </si>
  <si>
    <t>Xã Tân Điền</t>
  </si>
  <si>
    <t>Xã Tân Đông</t>
  </si>
  <si>
    <t>Xã Gia Thuận</t>
  </si>
  <si>
    <t>Xã Tân Thới</t>
  </si>
  <si>
    <t>Phường Hồng Ngự</t>
  </si>
  <si>
    <t>Phường Thường Lạc</t>
  </si>
  <si>
    <t xml:space="preserve">Xã Long Khánh </t>
  </si>
  <si>
    <t>Xã Tam Nông</t>
  </si>
  <si>
    <t>Xã Tràm Chim</t>
  </si>
  <si>
    <t>Xã Tháp Mười</t>
  </si>
  <si>
    <t>Phường Cao Lãnh</t>
  </si>
  <si>
    <t>Phường Sa Đéc</t>
  </si>
  <si>
    <t>BẢNG THỐNG KÊ SỐ LƯỢNG ĐƠN VỊ HÀNH CHÍNH CẤP XÃ CỦA TỈNH ĐỒNG THÁP</t>
  </si>
  <si>
    <t>TỈNH ĐỒNG THÁP</t>
  </si>
  <si>
    <t>Xã Tân Hồng</t>
  </si>
  <si>
    <t xml:space="preserve">Xã Tân Hộ Cơ </t>
  </si>
  <si>
    <t xml:space="preserve">Xã An Hòa </t>
  </si>
  <si>
    <t xml:space="preserve">Xã An Long </t>
  </si>
  <si>
    <t xml:space="preserve">Xã Phú Thọ </t>
  </si>
  <si>
    <t xml:space="preserve">Xã Phú Cường </t>
  </si>
  <si>
    <t xml:space="preserve">Xã Thường Phước </t>
  </si>
  <si>
    <t xml:space="preserve">Xã Long Phú Thuận </t>
  </si>
  <si>
    <t xml:space="preserve">Xã Tân Thạnh </t>
  </si>
  <si>
    <t xml:space="preserve">Xã Thanh Bình </t>
  </si>
  <si>
    <t xml:space="preserve">Xã Bình Thành </t>
  </si>
  <si>
    <t>Xã Mỹ Quý</t>
  </si>
  <si>
    <t xml:space="preserve">Xã Phú Hựu </t>
  </si>
  <si>
    <t xml:space="preserve">Xã Tân Nhuận Đông </t>
  </si>
  <si>
    <t xml:space="preserve">Xã Tân Phú Trung </t>
  </si>
  <si>
    <t xml:space="preserve">Xã Lai Vung </t>
  </si>
  <si>
    <t xml:space="preserve">Xã Hòa Long </t>
  </si>
  <si>
    <t xml:space="preserve">Xã Tân Dương </t>
  </si>
  <si>
    <t xml:space="preserve">Xã Mỹ An Hưng </t>
  </si>
  <si>
    <t xml:space="preserve">Xã Tân Khánh Trung </t>
  </si>
  <si>
    <t xml:space="preserve">Xã Lấp Vò </t>
  </si>
  <si>
    <t>Phường Mỹ Trà</t>
  </si>
  <si>
    <t>Phường An Bình</t>
  </si>
  <si>
    <t>TỔNG CỘNG</t>
  </si>
  <si>
    <t>Phụ lục I</t>
  </si>
  <si>
    <t>Phụ lục III</t>
  </si>
  <si>
    <t>(Kèm theo Đề án sắp xếp đơn vị hành chính cấp xã của tỉnh Đồng Tháp (mới) năm 2025)</t>
  </si>
  <si>
    <t>Phụ lục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</si>
</sst>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</numFmts>
  <fonts count="3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Calibri"/>
      <family val="1"/>
      <scheme val="minor"/>
    </font>
    <font>
      <sz val="13"/>
      <color theme="1"/>
      <name val="Times New Roman"/>
      <family val="1"/>
    </font>
    <font>
      <i/>
      <sz val="13"/>
      <name val="Times New Roman"/>
      <family val="1"/>
    </font>
    <font>
      <i/>
      <sz val="13"/>
      <color theme="1"/>
      <name val="Times New Roman"/>
      <family val="1"/>
    </font>
    <font>
      <sz val="13"/>
      <color rgb="FFFF0000"/>
      <name val="Times New Roman"/>
      <family val="1"/>
    </font>
    <font>
      <u/>
      <sz val="13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11" fillId="0" borderId="0"/>
    <xf numFmtId="0" fontId="16" fillId="0" borderId="0"/>
    <xf numFmtId="164" fontId="11" fillId="0" borderId="0" applyFont="0" applyFill="0" applyBorder="0" applyAlignment="0" applyProtection="0"/>
    <xf numFmtId="0" fontId="4" fillId="0" borderId="0"/>
    <xf numFmtId="0" fontId="24" fillId="0" borderId="0"/>
    <xf numFmtId="0" fontId="24" fillId="0" borderId="0"/>
    <xf numFmtId="164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69">
    <xf numFmtId="0" fontId="0" fillId="0" borderId="0" xfId="0"/>
    <xf numFmtId="0" fontId="14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vertical="center" wrapText="1"/>
    </xf>
    <xf numFmtId="0" fontId="11" fillId="0" borderId="0" xfId="1"/>
    <xf numFmtId="0" fontId="12" fillId="0" borderId="0" xfId="1" applyFont="1"/>
    <xf numFmtId="0" fontId="8" fillId="0" borderId="0" xfId="1" applyFont="1" applyAlignment="1">
      <alignment vertical="center"/>
    </xf>
    <xf numFmtId="0" fontId="6" fillId="0" borderId="0" xfId="1" applyFont="1"/>
    <xf numFmtId="0" fontId="9" fillId="0" borderId="0" xfId="1" applyFont="1"/>
    <xf numFmtId="0" fontId="12" fillId="2" borderId="0" xfId="4" applyFont="1" applyFill="1"/>
    <xf numFmtId="2" fontId="12" fillId="2" borderId="0" xfId="4" applyNumberFormat="1" applyFont="1" applyFill="1" applyAlignment="1">
      <alignment horizontal="right" wrapText="1"/>
    </xf>
    <xf numFmtId="0" fontId="5" fillId="2" borderId="0" xfId="4" applyFont="1" applyFill="1" applyAlignment="1">
      <alignment horizontal="right" vertical="center"/>
    </xf>
    <xf numFmtId="0" fontId="10" fillId="2" borderId="0" xfId="4" applyFont="1" applyFill="1"/>
    <xf numFmtId="0" fontId="22" fillId="0" borderId="7" xfId="1" applyFont="1" applyBorder="1" applyAlignment="1">
      <alignment horizontal="center" vertical="center"/>
    </xf>
    <xf numFmtId="0" fontId="12" fillId="2" borderId="0" xfId="4" applyFont="1" applyFill="1" applyAlignment="1">
      <alignment horizontal="center"/>
    </xf>
    <xf numFmtId="0" fontId="18" fillId="2" borderId="0" xfId="4" applyFont="1" applyFill="1"/>
    <xf numFmtId="0" fontId="15" fillId="2" borderId="0" xfId="4" applyFont="1" applyFill="1" applyAlignment="1">
      <alignment horizontal="center" vertical="center"/>
    </xf>
    <xf numFmtId="0" fontId="18" fillId="2" borderId="0" xfId="4" applyFont="1" applyFill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Fill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right" vertical="center" wrapText="1"/>
    </xf>
    <xf numFmtId="0" fontId="13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2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4" fontId="8" fillId="2" borderId="1" xfId="1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vertical="center"/>
    </xf>
    <xf numFmtId="2" fontId="28" fillId="0" borderId="1" xfId="0" applyNumberFormat="1" applyFont="1" applyFill="1" applyBorder="1" applyAlignment="1">
      <alignment horizontal="right" vertical="center" wrapText="1"/>
    </xf>
    <xf numFmtId="3" fontId="28" fillId="0" borderId="1" xfId="4" applyNumberFormat="1" applyFont="1" applyFill="1" applyBorder="1" applyAlignment="1">
      <alignment horizontal="right" vertical="center" wrapText="1"/>
    </xf>
    <xf numFmtId="1" fontId="28" fillId="0" borderId="1" xfId="0" applyNumberFormat="1" applyFont="1" applyFill="1" applyBorder="1" applyAlignment="1">
      <alignment horizontal="right" vertical="center"/>
    </xf>
    <xf numFmtId="2" fontId="28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vertical="center"/>
    </xf>
    <xf numFmtId="2" fontId="25" fillId="0" borderId="1" xfId="0" applyNumberFormat="1" applyFont="1" applyFill="1" applyBorder="1" applyAlignment="1">
      <alignment horizontal="right" vertical="center" wrapText="1"/>
    </xf>
    <xf numFmtId="3" fontId="25" fillId="0" borderId="1" xfId="4" applyNumberFormat="1" applyFont="1" applyFill="1" applyBorder="1" applyAlignment="1">
      <alignment horizontal="right" vertical="center" wrapText="1"/>
    </xf>
    <xf numFmtId="1" fontId="25" fillId="0" borderId="1" xfId="0" applyNumberFormat="1" applyFont="1" applyFill="1" applyBorder="1" applyAlignment="1">
      <alignment horizontal="right" vertical="center"/>
    </xf>
    <xf numFmtId="2" fontId="25" fillId="0" borderId="1" xfId="0" applyNumberFormat="1" applyFont="1" applyFill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>
      <alignment vertical="center"/>
    </xf>
    <xf numFmtId="3" fontId="25" fillId="0" borderId="1" xfId="0" applyNumberFormat="1" applyFont="1" applyFill="1" applyBorder="1" applyAlignment="1">
      <alignment horizontal="left" vertical="center"/>
    </xf>
    <xf numFmtId="4" fontId="25" fillId="0" borderId="1" xfId="0" applyNumberFormat="1" applyFont="1" applyFill="1" applyBorder="1" applyAlignment="1">
      <alignment horizontal="right" vertical="center" wrapText="1"/>
    </xf>
    <xf numFmtId="3" fontId="25" fillId="0" borderId="1" xfId="4" applyNumberFormat="1" applyFont="1" applyFill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left" vertical="center"/>
    </xf>
    <xf numFmtId="4" fontId="28" fillId="0" borderId="1" xfId="0" applyNumberFormat="1" applyFont="1" applyFill="1" applyBorder="1" applyAlignment="1">
      <alignment horizontal="right" vertical="center" wrapText="1"/>
    </xf>
    <xf numFmtId="3" fontId="28" fillId="0" borderId="1" xfId="4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center"/>
    </xf>
    <xf numFmtId="3" fontId="25" fillId="0" borderId="1" xfId="4" applyNumberFormat="1" applyFont="1" applyFill="1" applyBorder="1" applyAlignment="1" applyProtection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2" fontId="29" fillId="0" borderId="1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left" vertical="center"/>
    </xf>
    <xf numFmtId="2" fontId="28" fillId="0" borderId="1" xfId="0" applyNumberFormat="1" applyFont="1" applyFill="1" applyBorder="1" applyAlignment="1">
      <alignment horizontal="right" vertical="center"/>
    </xf>
    <xf numFmtId="2" fontId="21" fillId="0" borderId="1" xfId="0" applyNumberFormat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 wrapText="1"/>
    </xf>
    <xf numFmtId="2" fontId="25" fillId="0" borderId="1" xfId="0" quotePrefix="1" applyNumberFormat="1" applyFont="1" applyFill="1" applyBorder="1" applyAlignment="1">
      <alignment horizontal="right" vertical="center"/>
    </xf>
    <xf numFmtId="2" fontId="25" fillId="0" borderId="1" xfId="0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165" fontId="9" fillId="0" borderId="1" xfId="11" applyFont="1" applyBorder="1" applyAlignment="1">
      <alignment horizontal="left" vertical="center" wrapText="1"/>
    </xf>
    <xf numFmtId="1" fontId="18" fillId="0" borderId="10" xfId="0" applyNumberFormat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3" fontId="32" fillId="0" borderId="9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3" fontId="23" fillId="0" borderId="11" xfId="0" applyNumberFormat="1" applyFont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2" fontId="31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1" xfId="1" quotePrefix="1" applyFont="1" applyBorder="1" applyAlignment="1">
      <alignment horizontal="center" vertical="center" wrapText="1"/>
    </xf>
    <xf numFmtId="2" fontId="23" fillId="0" borderId="1" xfId="1" applyNumberFormat="1" applyFont="1" applyFill="1" applyBorder="1" applyAlignment="1">
      <alignment horizontal="center" vertical="center" wrapText="1"/>
    </xf>
    <xf numFmtId="2" fontId="1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2" fontId="13" fillId="2" borderId="1" xfId="4" applyNumberFormat="1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left" vertical="center"/>
    </xf>
    <xf numFmtId="0" fontId="23" fillId="2" borderId="0" xfId="4" applyFont="1" applyFill="1" applyAlignment="1">
      <alignment horizontal="center" vertical="center"/>
    </xf>
    <xf numFmtId="3" fontId="18" fillId="2" borderId="0" xfId="4" applyNumberFormat="1" applyFont="1" applyFill="1" applyAlignment="1">
      <alignment horizontal="center" vertical="center"/>
    </xf>
    <xf numFmtId="0" fontId="18" fillId="2" borderId="5" xfId="4" applyFont="1" applyFill="1" applyBorder="1" applyAlignment="1">
      <alignment horizontal="center" vertical="center" shrinkToFit="1"/>
    </xf>
    <xf numFmtId="0" fontId="22" fillId="0" borderId="7" xfId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left" vertical="center"/>
    </xf>
    <xf numFmtId="0" fontId="12" fillId="2" borderId="0" xfId="4" applyFont="1" applyFill="1" applyAlignment="1">
      <alignment horizontal="left"/>
    </xf>
    <xf numFmtId="0" fontId="0" fillId="0" borderId="0" xfId="0" applyAlignment="1">
      <alignment horizontal="left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 wrapText="1"/>
    </xf>
    <xf numFmtId="3" fontId="10" fillId="0" borderId="1" xfId="4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center"/>
    </xf>
    <xf numFmtId="0" fontId="25" fillId="0" borderId="0" xfId="0" applyFont="1"/>
    <xf numFmtId="0" fontId="8" fillId="2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8" fillId="2" borderId="1" xfId="1" applyFont="1" applyFill="1" applyBorder="1" applyAlignment="1">
      <alignment horizontal="right" vertical="center" wrapText="1"/>
    </xf>
    <xf numFmtId="0" fontId="26" fillId="0" borderId="0" xfId="1" applyFont="1" applyAlignment="1">
      <alignment horizontal="center" vertical="center"/>
    </xf>
    <xf numFmtId="2" fontId="8" fillId="0" borderId="0" xfId="4" applyNumberFormat="1" applyFont="1" applyAlignment="1">
      <alignment horizontal="right" vertical="center"/>
    </xf>
    <xf numFmtId="0" fontId="17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0" borderId="0" xfId="4" applyFont="1" applyAlignment="1">
      <alignment horizontal="left"/>
    </xf>
    <xf numFmtId="0" fontId="5" fillId="2" borderId="0" xfId="4" applyFont="1" applyFill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/>
    </xf>
    <xf numFmtId="0" fontId="13" fillId="2" borderId="5" xfId="4" applyFont="1" applyFill="1" applyBorder="1" applyAlignment="1">
      <alignment horizontal="center" vertical="center"/>
    </xf>
    <xf numFmtId="0" fontId="13" fillId="2" borderId="6" xfId="4" applyFont="1" applyFill="1" applyBorder="1" applyAlignment="1">
      <alignment horizontal="center" vertical="center"/>
    </xf>
  </cellXfs>
  <cellStyles count="12">
    <cellStyle name="Comma [0] 2" xfId="11"/>
    <cellStyle name="Comma 10" xfId="7"/>
    <cellStyle name="Comma 3" xfId="3"/>
    <cellStyle name="Comma 3 2 2 2" xfId="9"/>
    <cellStyle name="Normal" xfId="0" builtinId="0"/>
    <cellStyle name="Normal 2" xfId="1"/>
    <cellStyle name="Normal 2 2" xfId="2"/>
    <cellStyle name="Normal 2 3 2 2" xfId="8"/>
    <cellStyle name="Normal 3" xfId="4"/>
    <cellStyle name="Normal 3 2" xfId="10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  <sheetName val=""/>
      <sheetName val="ROCK WO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  <sheetName val="10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  <sheetName val="ManhԀ_x0000__x0000__x0000_Ȁ_x0000_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DT1_x0000__x0000__x0000__x0000__x0000__x0000__x0000__x0000_"/>
      <sheetName val="DT1_x0000_"/>
      <sheetName val="S29_x0007__x0000_S"/>
      <sheetName val="BGThau_x0008__x0000_0000000_x0001__x0006__x0000_Sheet1_x0008__x0000_To"/>
      <sheetName val="4_x0004__x0000_XN54_x0004__x0000_XN33_x0004__x0000_NK96_x0006__x0000_Sheet4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  <sheetName val="????_x0001__x0000_?_x0001_H-_x0000_?_x0000_????_x0001__x0000_????_x0001__x0000_"/>
      <sheetName val="?_x0000_?_x0001__x0000_?_x0001__x0000_????_x0001__x0000_?_x0001_H-_x0000_?_x0000_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3"/>
  <sheetViews>
    <sheetView tabSelected="1" topLeftCell="A277" workbookViewId="0">
      <selection activeCell="C290" sqref="C290"/>
    </sheetView>
  </sheetViews>
  <sheetFormatPr defaultRowHeight="15" x14ac:dyDescent="0.25"/>
  <cols>
    <col min="1" max="1" width="6.7109375" customWidth="1"/>
    <col min="2" max="2" width="29.5703125" customWidth="1"/>
    <col min="3" max="3" width="13.85546875" customWidth="1"/>
    <col min="4" max="4" width="10" customWidth="1"/>
    <col min="5" max="5" width="13.85546875" customWidth="1"/>
    <col min="6" max="6" width="10" customWidth="1"/>
    <col min="7" max="10" width="10.85546875" customWidth="1"/>
  </cols>
  <sheetData>
    <row r="1" spans="1:10" ht="16.5" x14ac:dyDescent="0.25">
      <c r="A1" s="149"/>
      <c r="B1" s="149"/>
      <c r="C1" s="149"/>
      <c r="D1" s="149"/>
      <c r="E1" s="149"/>
      <c r="F1" s="149"/>
      <c r="G1" s="149"/>
      <c r="H1" s="149"/>
      <c r="I1" s="152" t="s">
        <v>489</v>
      </c>
      <c r="J1" s="152"/>
    </row>
    <row r="2" spans="1:10" ht="16.5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</row>
    <row r="3" spans="1:10" ht="18.75" x14ac:dyDescent="0.25">
      <c r="A3" s="151" t="s">
        <v>402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0" ht="16.5" x14ac:dyDescent="0.25">
      <c r="A4" s="153" t="s">
        <v>491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10" ht="16.5" x14ac:dyDescent="0.25">
      <c r="A5" s="149"/>
      <c r="B5" s="149"/>
      <c r="C5" s="149"/>
      <c r="D5" s="149"/>
      <c r="E5" s="149"/>
      <c r="F5" s="149"/>
      <c r="G5" s="149"/>
      <c r="H5" s="149"/>
      <c r="I5" s="149"/>
      <c r="J5" s="149"/>
    </row>
    <row r="6" spans="1:10" ht="16.5" x14ac:dyDescent="0.25">
      <c r="A6" s="150" t="s">
        <v>397</v>
      </c>
      <c r="B6" s="150" t="s">
        <v>2</v>
      </c>
      <c r="C6" s="154" t="s">
        <v>3</v>
      </c>
      <c r="D6" s="154"/>
      <c r="E6" s="150" t="s">
        <v>4</v>
      </c>
      <c r="F6" s="150"/>
      <c r="G6" s="150" t="s">
        <v>5</v>
      </c>
      <c r="H6" s="150" t="s">
        <v>6</v>
      </c>
      <c r="I6" s="150" t="s">
        <v>398</v>
      </c>
      <c r="J6" s="150" t="s">
        <v>7</v>
      </c>
    </row>
    <row r="7" spans="1:10" ht="33" x14ac:dyDescent="0.25">
      <c r="A7" s="150"/>
      <c r="B7" s="150"/>
      <c r="C7" s="140" t="s">
        <v>399</v>
      </c>
      <c r="D7" s="140" t="s">
        <v>400</v>
      </c>
      <c r="E7" s="140" t="s">
        <v>401</v>
      </c>
      <c r="F7" s="140" t="s">
        <v>400</v>
      </c>
      <c r="G7" s="150"/>
      <c r="H7" s="150"/>
      <c r="I7" s="150"/>
      <c r="J7" s="150"/>
    </row>
    <row r="8" spans="1:10" ht="16.5" x14ac:dyDescent="0.25">
      <c r="A8" s="84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</row>
    <row r="9" spans="1:10" ht="16.5" x14ac:dyDescent="0.25">
      <c r="A9" s="140" t="s">
        <v>68</v>
      </c>
      <c r="B9" s="43" t="s">
        <v>255</v>
      </c>
      <c r="C9" s="44">
        <v>2556.36</v>
      </c>
      <c r="D9" s="44"/>
      <c r="E9" s="45">
        <v>2261196</v>
      </c>
      <c r="F9" s="44"/>
      <c r="G9" s="46"/>
      <c r="H9" s="42"/>
      <c r="I9" s="42"/>
      <c r="J9" s="140" t="s">
        <v>0</v>
      </c>
    </row>
    <row r="10" spans="1:10" ht="16.5" x14ac:dyDescent="0.25">
      <c r="A10" s="28" t="s">
        <v>8</v>
      </c>
      <c r="B10" s="29" t="s">
        <v>82</v>
      </c>
      <c r="C10" s="38"/>
      <c r="D10" s="23"/>
      <c r="E10" s="39"/>
      <c r="F10" s="23"/>
      <c r="G10" s="36"/>
      <c r="H10" s="36"/>
      <c r="I10" s="36"/>
      <c r="J10" s="37"/>
    </row>
    <row r="11" spans="1:10" ht="16.5" x14ac:dyDescent="0.25">
      <c r="A11" s="28" t="s">
        <v>83</v>
      </c>
      <c r="B11" s="29" t="s">
        <v>84</v>
      </c>
      <c r="C11" s="38"/>
      <c r="D11" s="23"/>
      <c r="E11" s="39"/>
      <c r="F11" s="23"/>
      <c r="G11" s="36"/>
      <c r="H11" s="36"/>
      <c r="I11" s="36"/>
      <c r="J11" s="37"/>
    </row>
    <row r="12" spans="1:10" ht="16.5" x14ac:dyDescent="0.25">
      <c r="A12" s="30" t="s">
        <v>9</v>
      </c>
      <c r="B12" s="31" t="s">
        <v>85</v>
      </c>
      <c r="C12" s="32">
        <v>10.75</v>
      </c>
      <c r="D12" s="33">
        <f t="shared" ref="D12:D17" si="0">C12/30%</f>
        <v>35.833333333333336</v>
      </c>
      <c r="E12" s="34">
        <v>24626</v>
      </c>
      <c r="F12" s="40">
        <f>E12/8000%</f>
        <v>307.82499999999999</v>
      </c>
      <c r="G12" s="22"/>
      <c r="H12" s="22"/>
      <c r="I12" s="22"/>
      <c r="J12" s="37" t="s">
        <v>86</v>
      </c>
    </row>
    <row r="13" spans="1:10" ht="16.5" x14ac:dyDescent="0.25">
      <c r="A13" s="30" t="s">
        <v>10</v>
      </c>
      <c r="B13" s="31" t="s">
        <v>87</v>
      </c>
      <c r="C13" s="32">
        <v>11.25</v>
      </c>
      <c r="D13" s="33">
        <f t="shared" si="0"/>
        <v>37.5</v>
      </c>
      <c r="E13" s="34">
        <v>20781</v>
      </c>
      <c r="F13" s="40">
        <f t="shared" ref="F13:F76" si="1">E13/8000%</f>
        <v>259.76249999999999</v>
      </c>
      <c r="G13" s="22"/>
      <c r="H13" s="22"/>
      <c r="I13" s="22"/>
      <c r="J13" s="37" t="s">
        <v>86</v>
      </c>
    </row>
    <row r="14" spans="1:10" ht="16.5" x14ac:dyDescent="0.25">
      <c r="A14" s="30" t="s">
        <v>11</v>
      </c>
      <c r="B14" s="31" t="s">
        <v>88</v>
      </c>
      <c r="C14" s="32">
        <v>10.4</v>
      </c>
      <c r="D14" s="33">
        <f t="shared" si="0"/>
        <v>34.666666666666671</v>
      </c>
      <c r="E14" s="34">
        <v>25481</v>
      </c>
      <c r="F14" s="40">
        <f t="shared" si="1"/>
        <v>318.51249999999999</v>
      </c>
      <c r="G14" s="22"/>
      <c r="H14" s="22"/>
      <c r="I14" s="22"/>
      <c r="J14" s="37" t="s">
        <v>86</v>
      </c>
    </row>
    <row r="15" spans="1:10" ht="16.5" x14ac:dyDescent="0.25">
      <c r="A15" s="30" t="s">
        <v>12</v>
      </c>
      <c r="B15" s="31" t="s">
        <v>89</v>
      </c>
      <c r="C15" s="32">
        <v>9.3699999999999992</v>
      </c>
      <c r="D15" s="33">
        <f t="shared" si="0"/>
        <v>31.233333333333331</v>
      </c>
      <c r="E15" s="34">
        <v>16421</v>
      </c>
      <c r="F15" s="40">
        <f t="shared" si="1"/>
        <v>205.26249999999999</v>
      </c>
      <c r="G15" s="22"/>
      <c r="H15" s="22"/>
      <c r="I15" s="22"/>
      <c r="J15" s="37" t="s">
        <v>86</v>
      </c>
    </row>
    <row r="16" spans="1:10" ht="16.5" x14ac:dyDescent="0.25">
      <c r="A16" s="30" t="s">
        <v>13</v>
      </c>
      <c r="B16" s="31" t="s">
        <v>90</v>
      </c>
      <c r="C16" s="32">
        <v>12.12</v>
      </c>
      <c r="D16" s="33">
        <f t="shared" si="0"/>
        <v>40.4</v>
      </c>
      <c r="E16" s="34">
        <v>9508</v>
      </c>
      <c r="F16" s="40">
        <f t="shared" si="1"/>
        <v>118.85</v>
      </c>
      <c r="G16" s="22"/>
      <c r="H16" s="22"/>
      <c r="I16" s="22"/>
      <c r="J16" s="37" t="s">
        <v>86</v>
      </c>
    </row>
    <row r="17" spans="1:10" ht="16.5" x14ac:dyDescent="0.25">
      <c r="A17" s="30" t="s">
        <v>14</v>
      </c>
      <c r="B17" s="31" t="s">
        <v>91</v>
      </c>
      <c r="C17" s="32">
        <v>10.16</v>
      </c>
      <c r="D17" s="33">
        <f t="shared" si="0"/>
        <v>33.866666666666667</v>
      </c>
      <c r="E17" s="34">
        <v>29314</v>
      </c>
      <c r="F17" s="40">
        <f t="shared" si="1"/>
        <v>366.42500000000001</v>
      </c>
      <c r="G17" s="22"/>
      <c r="H17" s="22"/>
      <c r="I17" s="22"/>
      <c r="J17" s="37" t="s">
        <v>86</v>
      </c>
    </row>
    <row r="18" spans="1:10" ht="16.5" x14ac:dyDescent="0.25">
      <c r="A18" s="28" t="s">
        <v>92</v>
      </c>
      <c r="B18" s="29" t="s">
        <v>20</v>
      </c>
      <c r="C18" s="32"/>
      <c r="D18" s="33"/>
      <c r="E18" s="34"/>
      <c r="F18" s="40"/>
      <c r="G18" s="22"/>
      <c r="H18" s="22"/>
      <c r="I18" s="22"/>
      <c r="J18" s="37"/>
    </row>
    <row r="19" spans="1:10" ht="16.5" x14ac:dyDescent="0.25">
      <c r="A19" s="30" t="s">
        <v>21</v>
      </c>
      <c r="B19" s="31" t="s">
        <v>93</v>
      </c>
      <c r="C19" s="32">
        <v>1.18</v>
      </c>
      <c r="D19" s="33">
        <f>C19/5.5%</f>
        <v>21.454545454545453</v>
      </c>
      <c r="E19" s="34">
        <v>20691</v>
      </c>
      <c r="F19" s="40">
        <f>E19/7000%</f>
        <v>295.58571428571429</v>
      </c>
      <c r="G19" s="22"/>
      <c r="H19" s="22"/>
      <c r="I19" s="22"/>
      <c r="J19" s="37" t="s">
        <v>86</v>
      </c>
    </row>
    <row r="20" spans="1:10" ht="16.5" x14ac:dyDescent="0.25">
      <c r="A20" s="30" t="s">
        <v>22</v>
      </c>
      <c r="B20" s="31" t="s">
        <v>94</v>
      </c>
      <c r="C20" s="32">
        <v>1.95</v>
      </c>
      <c r="D20" s="33">
        <f t="shared" ref="D20:D26" si="2">C20/5.5%</f>
        <v>35.454545454545453</v>
      </c>
      <c r="E20" s="34">
        <v>42051</v>
      </c>
      <c r="F20" s="40">
        <f t="shared" ref="F20:F26" si="3">E20/7000%</f>
        <v>600.7285714285714</v>
      </c>
      <c r="G20" s="22"/>
      <c r="H20" s="22"/>
      <c r="I20" s="22"/>
      <c r="J20" s="37" t="s">
        <v>86</v>
      </c>
    </row>
    <row r="21" spans="1:10" ht="16.5" x14ac:dyDescent="0.25">
      <c r="A21" s="30" t="s">
        <v>23</v>
      </c>
      <c r="B21" s="31" t="s">
        <v>95</v>
      </c>
      <c r="C21" s="32">
        <v>0.81</v>
      </c>
      <c r="D21" s="33">
        <f t="shared" si="2"/>
        <v>14.727272727272728</v>
      </c>
      <c r="E21" s="34">
        <v>22819</v>
      </c>
      <c r="F21" s="40">
        <f t="shared" si="3"/>
        <v>325.98571428571427</v>
      </c>
      <c r="G21" s="22"/>
      <c r="H21" s="22"/>
      <c r="I21" s="22"/>
      <c r="J21" s="37" t="s">
        <v>86</v>
      </c>
    </row>
    <row r="22" spans="1:10" ht="16.5" x14ac:dyDescent="0.25">
      <c r="A22" s="30" t="s">
        <v>24</v>
      </c>
      <c r="B22" s="31" t="s">
        <v>96</v>
      </c>
      <c r="C22" s="32">
        <v>2.72</v>
      </c>
      <c r="D22" s="33">
        <f t="shared" si="2"/>
        <v>49.45454545454546</v>
      </c>
      <c r="E22" s="34">
        <v>25925</v>
      </c>
      <c r="F22" s="40">
        <f t="shared" si="3"/>
        <v>370.35714285714283</v>
      </c>
      <c r="G22" s="22"/>
      <c r="H22" s="22"/>
      <c r="I22" s="22"/>
      <c r="J22" s="37" t="s">
        <v>86</v>
      </c>
    </row>
    <row r="23" spans="1:10" ht="16.5" x14ac:dyDescent="0.25">
      <c r="A23" s="30" t="s">
        <v>25</v>
      </c>
      <c r="B23" s="31" t="s">
        <v>97</v>
      </c>
      <c r="C23" s="32">
        <v>3.09</v>
      </c>
      <c r="D23" s="33">
        <f t="shared" si="2"/>
        <v>56.18181818181818</v>
      </c>
      <c r="E23" s="34">
        <v>28982</v>
      </c>
      <c r="F23" s="40">
        <f t="shared" si="3"/>
        <v>414.02857142857141</v>
      </c>
      <c r="G23" s="22"/>
      <c r="H23" s="22"/>
      <c r="I23" s="22"/>
      <c r="J23" s="37" t="s">
        <v>86</v>
      </c>
    </row>
    <row r="24" spans="1:10" ht="16.5" x14ac:dyDescent="0.25">
      <c r="A24" s="30" t="s">
        <v>26</v>
      </c>
      <c r="B24" s="31" t="s">
        <v>98</v>
      </c>
      <c r="C24" s="32">
        <v>2.38</v>
      </c>
      <c r="D24" s="33">
        <f t="shared" si="2"/>
        <v>43.272727272727273</v>
      </c>
      <c r="E24" s="34">
        <v>13529</v>
      </c>
      <c r="F24" s="40">
        <f t="shared" si="3"/>
        <v>193.27142857142857</v>
      </c>
      <c r="G24" s="22"/>
      <c r="H24" s="22"/>
      <c r="I24" s="22"/>
      <c r="J24" s="37" t="s">
        <v>86</v>
      </c>
    </row>
    <row r="25" spans="1:10" ht="16.5" x14ac:dyDescent="0.25">
      <c r="A25" s="30" t="s">
        <v>27</v>
      </c>
      <c r="B25" s="31" t="s">
        <v>99</v>
      </c>
      <c r="C25" s="32">
        <v>2.82</v>
      </c>
      <c r="D25" s="33">
        <f t="shared" si="2"/>
        <v>51.272727272727266</v>
      </c>
      <c r="E25" s="34">
        <v>15684</v>
      </c>
      <c r="F25" s="40">
        <f t="shared" si="3"/>
        <v>224.05714285714285</v>
      </c>
      <c r="G25" s="22"/>
      <c r="H25" s="22"/>
      <c r="I25" s="22"/>
      <c r="J25" s="37" t="s">
        <v>86</v>
      </c>
    </row>
    <row r="26" spans="1:10" ht="16.5" x14ac:dyDescent="0.25">
      <c r="A26" s="30" t="s">
        <v>28</v>
      </c>
      <c r="B26" s="31" t="s">
        <v>100</v>
      </c>
      <c r="C26" s="32">
        <v>3.26</v>
      </c>
      <c r="D26" s="33">
        <f t="shared" si="2"/>
        <v>59.272727272727266</v>
      </c>
      <c r="E26" s="34">
        <v>4024</v>
      </c>
      <c r="F26" s="40">
        <f t="shared" si="3"/>
        <v>57.485714285714288</v>
      </c>
      <c r="G26" s="22"/>
      <c r="H26" s="22"/>
      <c r="I26" s="22"/>
      <c r="J26" s="37" t="s">
        <v>86</v>
      </c>
    </row>
    <row r="27" spans="1:10" ht="16.5" x14ac:dyDescent="0.25">
      <c r="A27" s="28" t="s">
        <v>29</v>
      </c>
      <c r="B27" s="29" t="s">
        <v>101</v>
      </c>
      <c r="C27" s="32"/>
      <c r="D27" s="33"/>
      <c r="E27" s="34"/>
      <c r="F27" s="40"/>
      <c r="G27" s="36"/>
      <c r="H27" s="36"/>
      <c r="I27" s="36"/>
      <c r="J27" s="37"/>
    </row>
    <row r="28" spans="1:10" ht="16.5" x14ac:dyDescent="0.25">
      <c r="A28" s="28" t="s">
        <v>83</v>
      </c>
      <c r="B28" s="29" t="s">
        <v>84</v>
      </c>
      <c r="C28" s="32"/>
      <c r="D28" s="33"/>
      <c r="E28" s="34"/>
      <c r="F28" s="40"/>
      <c r="G28" s="36"/>
      <c r="H28" s="36"/>
      <c r="I28" s="36"/>
      <c r="J28" s="37"/>
    </row>
    <row r="29" spans="1:10" ht="16.5" x14ac:dyDescent="0.25">
      <c r="A29" s="30" t="s">
        <v>9</v>
      </c>
      <c r="B29" s="31" t="s">
        <v>102</v>
      </c>
      <c r="C29" s="32">
        <v>22.25</v>
      </c>
      <c r="D29" s="33">
        <f>C29/30%</f>
        <v>74.166666666666671</v>
      </c>
      <c r="E29" s="34">
        <v>19019</v>
      </c>
      <c r="F29" s="40">
        <f t="shared" si="1"/>
        <v>237.73750000000001</v>
      </c>
      <c r="G29" s="22"/>
      <c r="H29" s="22"/>
      <c r="I29" s="22"/>
      <c r="J29" s="37" t="s">
        <v>86</v>
      </c>
    </row>
    <row r="30" spans="1:10" ht="16.5" x14ac:dyDescent="0.25">
      <c r="A30" s="30" t="s">
        <v>10</v>
      </c>
      <c r="B30" s="31" t="s">
        <v>103</v>
      </c>
      <c r="C30" s="32">
        <v>26.55</v>
      </c>
      <c r="D30" s="33">
        <f>C30/30%</f>
        <v>88.5</v>
      </c>
      <c r="E30" s="34">
        <v>21092</v>
      </c>
      <c r="F30" s="40">
        <f t="shared" si="1"/>
        <v>263.64999999999998</v>
      </c>
      <c r="G30" s="22"/>
      <c r="H30" s="22"/>
      <c r="I30" s="22"/>
      <c r="J30" s="37" t="s">
        <v>86</v>
      </c>
    </row>
    <row r="31" spans="1:10" ht="16.5" x14ac:dyDescent="0.25">
      <c r="A31" s="30" t="s">
        <v>11</v>
      </c>
      <c r="B31" s="31" t="s">
        <v>104</v>
      </c>
      <c r="C31" s="32">
        <v>20.2</v>
      </c>
      <c r="D31" s="33">
        <f>C31/30%</f>
        <v>67.333333333333329</v>
      </c>
      <c r="E31" s="34">
        <v>19649</v>
      </c>
      <c r="F31" s="40">
        <f t="shared" si="1"/>
        <v>245.61250000000001</v>
      </c>
      <c r="G31" s="22"/>
      <c r="H31" s="22"/>
      <c r="I31" s="22"/>
      <c r="J31" s="37" t="s">
        <v>86</v>
      </c>
    </row>
    <row r="32" spans="1:10" ht="16.5" x14ac:dyDescent="0.25">
      <c r="A32" s="28" t="s">
        <v>92</v>
      </c>
      <c r="B32" s="29" t="s">
        <v>20</v>
      </c>
      <c r="C32" s="32"/>
      <c r="D32" s="33"/>
      <c r="E32" s="34"/>
      <c r="F32" s="40"/>
      <c r="G32" s="22"/>
      <c r="H32" s="22"/>
      <c r="I32" s="22"/>
      <c r="J32" s="37"/>
    </row>
    <row r="33" spans="1:10" ht="16.5" x14ac:dyDescent="0.25">
      <c r="A33" s="30" t="s">
        <v>21</v>
      </c>
      <c r="B33" s="31" t="s">
        <v>93</v>
      </c>
      <c r="C33" s="32">
        <v>1.81</v>
      </c>
      <c r="D33" s="33">
        <f>C33/5.5%</f>
        <v>32.909090909090907</v>
      </c>
      <c r="E33" s="34">
        <v>19339</v>
      </c>
      <c r="F33" s="40">
        <f t="shared" ref="F33:F38" si="4">E33/7000%</f>
        <v>276.27142857142854</v>
      </c>
      <c r="G33" s="22"/>
      <c r="H33" s="22"/>
      <c r="I33" s="22"/>
      <c r="J33" s="37" t="s">
        <v>86</v>
      </c>
    </row>
    <row r="34" spans="1:10" ht="16.5" x14ac:dyDescent="0.25">
      <c r="A34" s="30" t="s">
        <v>22</v>
      </c>
      <c r="B34" s="31" t="s">
        <v>94</v>
      </c>
      <c r="C34" s="32">
        <v>1.81</v>
      </c>
      <c r="D34" s="33">
        <f t="shared" ref="D34:D39" si="5">C34/5.5%</f>
        <v>32.909090909090907</v>
      </c>
      <c r="E34" s="34">
        <v>19694</v>
      </c>
      <c r="F34" s="40">
        <f t="shared" si="4"/>
        <v>281.34285714285716</v>
      </c>
      <c r="G34" s="22"/>
      <c r="H34" s="22"/>
      <c r="I34" s="22"/>
      <c r="J34" s="37" t="s">
        <v>86</v>
      </c>
    </row>
    <row r="35" spans="1:10" ht="16.5" x14ac:dyDescent="0.25">
      <c r="A35" s="30" t="s">
        <v>23</v>
      </c>
      <c r="B35" s="31" t="s">
        <v>96</v>
      </c>
      <c r="C35" s="32">
        <v>1.66</v>
      </c>
      <c r="D35" s="33">
        <f t="shared" si="5"/>
        <v>30.18181818181818</v>
      </c>
      <c r="E35" s="34">
        <v>6220</v>
      </c>
      <c r="F35" s="40">
        <f t="shared" si="4"/>
        <v>88.857142857142861</v>
      </c>
      <c r="G35" s="22"/>
      <c r="H35" s="22"/>
      <c r="I35" s="22"/>
      <c r="J35" s="37" t="s">
        <v>86</v>
      </c>
    </row>
    <row r="36" spans="1:10" ht="16.5" x14ac:dyDescent="0.25">
      <c r="A36" s="30" t="s">
        <v>24</v>
      </c>
      <c r="B36" s="31" t="s">
        <v>105</v>
      </c>
      <c r="C36" s="32">
        <v>7.87</v>
      </c>
      <c r="D36" s="33">
        <f t="shared" si="5"/>
        <v>143.09090909090909</v>
      </c>
      <c r="E36" s="34">
        <v>11482</v>
      </c>
      <c r="F36" s="40">
        <f t="shared" si="4"/>
        <v>164.02857142857144</v>
      </c>
      <c r="G36" s="22"/>
      <c r="H36" s="22"/>
      <c r="I36" s="22"/>
      <c r="J36" s="37" t="s">
        <v>86</v>
      </c>
    </row>
    <row r="37" spans="1:10" ht="16.5" x14ac:dyDescent="0.25">
      <c r="A37" s="30" t="s">
        <v>25</v>
      </c>
      <c r="B37" s="31" t="s">
        <v>106</v>
      </c>
      <c r="C37" s="32">
        <v>6.59</v>
      </c>
      <c r="D37" s="33">
        <f t="shared" si="5"/>
        <v>119.81818181818181</v>
      </c>
      <c r="E37" s="34">
        <v>10565</v>
      </c>
      <c r="F37" s="40">
        <f t="shared" si="4"/>
        <v>150.92857142857142</v>
      </c>
      <c r="G37" s="22"/>
      <c r="H37" s="22"/>
      <c r="I37" s="22"/>
      <c r="J37" s="37" t="s">
        <v>86</v>
      </c>
    </row>
    <row r="38" spans="1:10" ht="16.5" x14ac:dyDescent="0.25">
      <c r="A38" s="30" t="s">
        <v>26</v>
      </c>
      <c r="B38" s="31" t="s">
        <v>107</v>
      </c>
      <c r="C38" s="32">
        <v>6.51</v>
      </c>
      <c r="D38" s="33">
        <f t="shared" si="5"/>
        <v>118.36363636363636</v>
      </c>
      <c r="E38" s="34">
        <v>7839</v>
      </c>
      <c r="F38" s="40">
        <f t="shared" si="4"/>
        <v>111.98571428571428</v>
      </c>
      <c r="G38" s="22"/>
      <c r="H38" s="22"/>
      <c r="I38" s="22"/>
      <c r="J38" s="37" t="s">
        <v>86</v>
      </c>
    </row>
    <row r="39" spans="1:10" ht="16.5" x14ac:dyDescent="0.25">
      <c r="A39" s="30" t="s">
        <v>27</v>
      </c>
      <c r="B39" s="31" t="s">
        <v>108</v>
      </c>
      <c r="C39" s="32">
        <v>6.45</v>
      </c>
      <c r="D39" s="33">
        <f t="shared" si="5"/>
        <v>117.27272727272728</v>
      </c>
      <c r="E39" s="34">
        <v>10021</v>
      </c>
      <c r="F39" s="40">
        <f t="shared" si="1"/>
        <v>125.2625</v>
      </c>
      <c r="G39" s="22"/>
      <c r="H39" s="22"/>
      <c r="I39" s="22"/>
      <c r="J39" s="37" t="s">
        <v>86</v>
      </c>
    </row>
    <row r="40" spans="1:10" ht="21.75" customHeight="1" x14ac:dyDescent="0.25">
      <c r="A40" s="28" t="s">
        <v>46</v>
      </c>
      <c r="B40" s="29" t="s">
        <v>109</v>
      </c>
      <c r="C40" s="32"/>
      <c r="D40" s="33"/>
      <c r="E40" s="34"/>
      <c r="F40" s="40"/>
      <c r="G40" s="36"/>
      <c r="H40" s="36"/>
      <c r="I40" s="36"/>
      <c r="J40" s="37"/>
    </row>
    <row r="41" spans="1:10" ht="18.75" customHeight="1" x14ac:dyDescent="0.25">
      <c r="A41" s="28" t="s">
        <v>83</v>
      </c>
      <c r="B41" s="29" t="s">
        <v>84</v>
      </c>
      <c r="C41" s="32"/>
      <c r="D41" s="33"/>
      <c r="E41" s="34"/>
      <c r="F41" s="40"/>
      <c r="G41" s="36"/>
      <c r="H41" s="36"/>
      <c r="I41" s="36"/>
      <c r="J41" s="37"/>
    </row>
    <row r="42" spans="1:10" ht="16.5" x14ac:dyDescent="0.25">
      <c r="A42" s="30" t="s">
        <v>9</v>
      </c>
      <c r="B42" s="31" t="s">
        <v>110</v>
      </c>
      <c r="C42" s="32">
        <v>20.81</v>
      </c>
      <c r="D42" s="33">
        <f t="shared" ref="D42:D51" si="6">C42/30%</f>
        <v>69.36666666666666</v>
      </c>
      <c r="E42" s="34">
        <v>16741</v>
      </c>
      <c r="F42" s="40">
        <f t="shared" si="1"/>
        <v>209.26249999999999</v>
      </c>
      <c r="G42" s="22"/>
      <c r="H42" s="22"/>
      <c r="I42" s="22"/>
      <c r="J42" s="37" t="s">
        <v>86</v>
      </c>
    </row>
    <row r="43" spans="1:10" ht="16.5" x14ac:dyDescent="0.25">
      <c r="A43" s="30" t="s">
        <v>10</v>
      </c>
      <c r="B43" s="31" t="s">
        <v>111</v>
      </c>
      <c r="C43" s="32">
        <v>16.28</v>
      </c>
      <c r="D43" s="33">
        <f t="shared" si="6"/>
        <v>54.266666666666673</v>
      </c>
      <c r="E43" s="34">
        <v>10453</v>
      </c>
      <c r="F43" s="40">
        <f t="shared" si="1"/>
        <v>130.66249999999999</v>
      </c>
      <c r="G43" s="22"/>
      <c r="H43" s="22"/>
      <c r="I43" s="22"/>
      <c r="J43" s="37" t="s">
        <v>86</v>
      </c>
    </row>
    <row r="44" spans="1:10" ht="16.5" x14ac:dyDescent="0.25">
      <c r="A44" s="30" t="s">
        <v>11</v>
      </c>
      <c r="B44" s="31" t="s">
        <v>112</v>
      </c>
      <c r="C44" s="32">
        <v>10.02</v>
      </c>
      <c r="D44" s="33">
        <f t="shared" si="6"/>
        <v>33.4</v>
      </c>
      <c r="E44" s="34">
        <v>8910</v>
      </c>
      <c r="F44" s="40">
        <f t="shared" si="1"/>
        <v>111.375</v>
      </c>
      <c r="G44" s="22"/>
      <c r="H44" s="22"/>
      <c r="I44" s="22"/>
      <c r="J44" s="37" t="s">
        <v>86</v>
      </c>
    </row>
    <row r="45" spans="1:10" ht="16.5" x14ac:dyDescent="0.25">
      <c r="A45" s="30" t="s">
        <v>12</v>
      </c>
      <c r="B45" s="31" t="s">
        <v>113</v>
      </c>
      <c r="C45" s="32">
        <v>20.420000000000002</v>
      </c>
      <c r="D45" s="33">
        <f t="shared" si="6"/>
        <v>68.066666666666677</v>
      </c>
      <c r="E45" s="34">
        <v>16342</v>
      </c>
      <c r="F45" s="40">
        <f t="shared" si="1"/>
        <v>204.27500000000001</v>
      </c>
      <c r="G45" s="22"/>
      <c r="H45" s="22"/>
      <c r="I45" s="22"/>
      <c r="J45" s="37" t="s">
        <v>86</v>
      </c>
    </row>
    <row r="46" spans="1:10" ht="16.5" x14ac:dyDescent="0.25">
      <c r="A46" s="30" t="s">
        <v>13</v>
      </c>
      <c r="B46" s="31" t="s">
        <v>114</v>
      </c>
      <c r="C46" s="32">
        <v>7.88</v>
      </c>
      <c r="D46" s="33">
        <f t="shared" si="6"/>
        <v>26.266666666666666</v>
      </c>
      <c r="E46" s="34">
        <v>13120</v>
      </c>
      <c r="F46" s="40">
        <f t="shared" si="1"/>
        <v>164</v>
      </c>
      <c r="G46" s="22"/>
      <c r="H46" s="22"/>
      <c r="I46" s="22"/>
      <c r="J46" s="37" t="s">
        <v>86</v>
      </c>
    </row>
    <row r="47" spans="1:10" ht="16.5" x14ac:dyDescent="0.25">
      <c r="A47" s="30" t="s">
        <v>14</v>
      </c>
      <c r="B47" s="31" t="s">
        <v>115</v>
      </c>
      <c r="C47" s="32">
        <v>8.18</v>
      </c>
      <c r="D47" s="33">
        <f t="shared" si="6"/>
        <v>27.266666666666666</v>
      </c>
      <c r="E47" s="34">
        <v>8534</v>
      </c>
      <c r="F47" s="40">
        <f t="shared" si="1"/>
        <v>106.675</v>
      </c>
      <c r="G47" s="22"/>
      <c r="H47" s="22"/>
      <c r="I47" s="22"/>
      <c r="J47" s="37" t="s">
        <v>86</v>
      </c>
    </row>
    <row r="48" spans="1:10" ht="16.5" x14ac:dyDescent="0.25">
      <c r="A48" s="30" t="s">
        <v>15</v>
      </c>
      <c r="B48" s="31" t="s">
        <v>116</v>
      </c>
      <c r="C48" s="32">
        <v>9.24</v>
      </c>
      <c r="D48" s="33">
        <f t="shared" si="6"/>
        <v>30.8</v>
      </c>
      <c r="E48" s="34">
        <v>7314</v>
      </c>
      <c r="F48" s="40">
        <f t="shared" si="1"/>
        <v>91.424999999999997</v>
      </c>
      <c r="G48" s="22"/>
      <c r="H48" s="22"/>
      <c r="I48" s="22"/>
      <c r="J48" s="37" t="s">
        <v>86</v>
      </c>
    </row>
    <row r="49" spans="1:10" ht="16.5" x14ac:dyDescent="0.25">
      <c r="A49" s="30" t="s">
        <v>16</v>
      </c>
      <c r="B49" s="31" t="s">
        <v>117</v>
      </c>
      <c r="C49" s="32">
        <v>13.93</v>
      </c>
      <c r="D49" s="33">
        <f t="shared" si="6"/>
        <v>46.433333333333337</v>
      </c>
      <c r="E49" s="34">
        <v>14020</v>
      </c>
      <c r="F49" s="40">
        <f t="shared" si="1"/>
        <v>175.25</v>
      </c>
      <c r="G49" s="22"/>
      <c r="H49" s="22"/>
      <c r="I49" s="22"/>
      <c r="J49" s="37" t="s">
        <v>86</v>
      </c>
    </row>
    <row r="50" spans="1:10" ht="16.5" x14ac:dyDescent="0.25">
      <c r="A50" s="30" t="s">
        <v>17</v>
      </c>
      <c r="B50" s="31" t="s">
        <v>118</v>
      </c>
      <c r="C50" s="32">
        <v>8.3699999999999992</v>
      </c>
      <c r="D50" s="33">
        <f t="shared" si="6"/>
        <v>27.9</v>
      </c>
      <c r="E50" s="34">
        <v>6887</v>
      </c>
      <c r="F50" s="40">
        <f t="shared" si="1"/>
        <v>86.087500000000006</v>
      </c>
      <c r="G50" s="22"/>
      <c r="H50" s="22"/>
      <c r="I50" s="22"/>
      <c r="J50" s="37" t="s">
        <v>86</v>
      </c>
    </row>
    <row r="51" spans="1:10" ht="16.5" x14ac:dyDescent="0.25">
      <c r="A51" s="30" t="s">
        <v>18</v>
      </c>
      <c r="B51" s="31" t="s">
        <v>119</v>
      </c>
      <c r="C51" s="32">
        <v>6.78</v>
      </c>
      <c r="D51" s="33">
        <f t="shared" si="6"/>
        <v>22.6</v>
      </c>
      <c r="E51" s="34">
        <v>7164</v>
      </c>
      <c r="F51" s="40">
        <f t="shared" si="1"/>
        <v>89.55</v>
      </c>
      <c r="G51" s="22"/>
      <c r="H51" s="22"/>
      <c r="I51" s="22"/>
      <c r="J51" s="37" t="s">
        <v>86</v>
      </c>
    </row>
    <row r="52" spans="1:10" ht="21" customHeight="1" x14ac:dyDescent="0.25">
      <c r="A52" s="28" t="s">
        <v>92</v>
      </c>
      <c r="B52" s="29" t="s">
        <v>20</v>
      </c>
      <c r="C52" s="32"/>
      <c r="D52" s="33"/>
      <c r="E52" s="34"/>
      <c r="F52" s="40"/>
      <c r="G52" s="22"/>
      <c r="H52" s="22"/>
      <c r="I52" s="22"/>
      <c r="J52" s="37"/>
    </row>
    <row r="53" spans="1:10" ht="16.5" x14ac:dyDescent="0.25">
      <c r="A53" s="30" t="s">
        <v>21</v>
      </c>
      <c r="B53" s="31" t="s">
        <v>93</v>
      </c>
      <c r="C53" s="32">
        <v>2.27</v>
      </c>
      <c r="D53" s="33">
        <f t="shared" ref="D53:D58" si="7">C53/5.5%</f>
        <v>41.272727272727273</v>
      </c>
      <c r="E53" s="34">
        <v>11648</v>
      </c>
      <c r="F53" s="40">
        <f t="shared" ref="F53:F58" si="8">E53/5000%</f>
        <v>232.96</v>
      </c>
      <c r="G53" s="22"/>
      <c r="H53" s="22"/>
      <c r="I53" s="22"/>
      <c r="J53" s="37" t="s">
        <v>86</v>
      </c>
    </row>
    <row r="54" spans="1:10" ht="16.5" x14ac:dyDescent="0.25">
      <c r="A54" s="30" t="s">
        <v>22</v>
      </c>
      <c r="B54" s="31" t="s">
        <v>94</v>
      </c>
      <c r="C54" s="32">
        <v>3.48</v>
      </c>
      <c r="D54" s="33">
        <f t="shared" si="7"/>
        <v>63.272727272727273</v>
      </c>
      <c r="E54" s="34">
        <v>6425</v>
      </c>
      <c r="F54" s="40">
        <f t="shared" si="8"/>
        <v>128.5</v>
      </c>
      <c r="G54" s="22"/>
      <c r="H54" s="22"/>
      <c r="I54" s="22"/>
      <c r="J54" s="37" t="s">
        <v>86</v>
      </c>
    </row>
    <row r="55" spans="1:10" ht="16.5" x14ac:dyDescent="0.25">
      <c r="A55" s="30" t="s">
        <v>23</v>
      </c>
      <c r="B55" s="31" t="s">
        <v>120</v>
      </c>
      <c r="C55" s="32">
        <v>3.34</v>
      </c>
      <c r="D55" s="33">
        <f t="shared" si="7"/>
        <v>60.727272727272727</v>
      </c>
      <c r="E55" s="34">
        <v>3830</v>
      </c>
      <c r="F55" s="40">
        <f t="shared" si="8"/>
        <v>76.599999999999994</v>
      </c>
      <c r="G55" s="22"/>
      <c r="H55" s="22"/>
      <c r="I55" s="22"/>
      <c r="J55" s="37" t="s">
        <v>86</v>
      </c>
    </row>
    <row r="56" spans="1:10" ht="16.5" x14ac:dyDescent="0.25">
      <c r="A56" s="30" t="s">
        <v>24</v>
      </c>
      <c r="B56" s="31" t="s">
        <v>95</v>
      </c>
      <c r="C56" s="32">
        <v>2.15</v>
      </c>
      <c r="D56" s="33">
        <f t="shared" si="7"/>
        <v>39.090909090909086</v>
      </c>
      <c r="E56" s="34">
        <v>7125</v>
      </c>
      <c r="F56" s="40">
        <f t="shared" si="8"/>
        <v>142.5</v>
      </c>
      <c r="G56" s="36"/>
      <c r="H56" s="36"/>
      <c r="I56" s="36"/>
      <c r="J56" s="37" t="s">
        <v>86</v>
      </c>
    </row>
    <row r="57" spans="1:10" ht="16.5" x14ac:dyDescent="0.25">
      <c r="A57" s="30" t="s">
        <v>25</v>
      </c>
      <c r="B57" s="31" t="s">
        <v>96</v>
      </c>
      <c r="C57" s="32">
        <v>2.56</v>
      </c>
      <c r="D57" s="33">
        <f t="shared" si="7"/>
        <v>46.545454545454547</v>
      </c>
      <c r="E57" s="34">
        <v>10251</v>
      </c>
      <c r="F57" s="40">
        <f t="shared" si="8"/>
        <v>205.02</v>
      </c>
      <c r="G57" s="36"/>
      <c r="H57" s="36"/>
      <c r="I57" s="36"/>
      <c r="J57" s="37" t="s">
        <v>86</v>
      </c>
    </row>
    <row r="58" spans="1:10" ht="16.5" x14ac:dyDescent="0.25">
      <c r="A58" s="30" t="s">
        <v>26</v>
      </c>
      <c r="B58" s="31" t="s">
        <v>121</v>
      </c>
      <c r="C58" s="32">
        <v>5.3</v>
      </c>
      <c r="D58" s="33">
        <f t="shared" si="7"/>
        <v>96.36363636363636</v>
      </c>
      <c r="E58" s="34">
        <v>5914</v>
      </c>
      <c r="F58" s="40">
        <f t="shared" si="8"/>
        <v>118.28</v>
      </c>
      <c r="G58" s="36"/>
      <c r="H58" s="36"/>
      <c r="I58" s="36"/>
      <c r="J58" s="37" t="s">
        <v>86</v>
      </c>
    </row>
    <row r="59" spans="1:10" ht="16.5" x14ac:dyDescent="0.25">
      <c r="A59" s="28" t="s">
        <v>47</v>
      </c>
      <c r="B59" s="29" t="s">
        <v>122</v>
      </c>
      <c r="C59" s="32"/>
      <c r="D59" s="33"/>
      <c r="E59" s="34"/>
      <c r="F59" s="40"/>
      <c r="G59" s="36"/>
      <c r="H59" s="36"/>
      <c r="I59" s="36"/>
      <c r="J59" s="37"/>
    </row>
    <row r="60" spans="1:10" ht="16.5" x14ac:dyDescent="0.25">
      <c r="A60" s="28" t="s">
        <v>83</v>
      </c>
      <c r="B60" s="29" t="s">
        <v>84</v>
      </c>
      <c r="C60" s="32"/>
      <c r="D60" s="33"/>
      <c r="E60" s="34"/>
      <c r="F60" s="40"/>
      <c r="G60" s="36"/>
      <c r="H60" s="36"/>
      <c r="I60" s="36"/>
      <c r="J60" s="37"/>
    </row>
    <row r="61" spans="1:10" ht="16.5" x14ac:dyDescent="0.25">
      <c r="A61" s="30" t="s">
        <v>9</v>
      </c>
      <c r="B61" s="31" t="s">
        <v>123</v>
      </c>
      <c r="C61" s="32">
        <v>32.57</v>
      </c>
      <c r="D61" s="33">
        <f t="shared" ref="D61:D71" si="9">C61/30%</f>
        <v>108.56666666666668</v>
      </c>
      <c r="E61" s="34">
        <v>8444</v>
      </c>
      <c r="F61" s="40">
        <f t="shared" si="1"/>
        <v>105.55</v>
      </c>
      <c r="G61" s="22"/>
      <c r="H61" s="22"/>
      <c r="I61" s="22"/>
      <c r="J61" s="37" t="s">
        <v>86</v>
      </c>
    </row>
    <row r="62" spans="1:10" ht="16.5" x14ac:dyDescent="0.25">
      <c r="A62" s="30" t="s">
        <v>10</v>
      </c>
      <c r="B62" s="31" t="s">
        <v>124</v>
      </c>
      <c r="C62" s="32">
        <v>13.06</v>
      </c>
      <c r="D62" s="33">
        <f t="shared" si="9"/>
        <v>43.533333333333339</v>
      </c>
      <c r="E62" s="34">
        <v>9966</v>
      </c>
      <c r="F62" s="40">
        <f t="shared" si="1"/>
        <v>124.575</v>
      </c>
      <c r="G62" s="22"/>
      <c r="H62" s="22"/>
      <c r="I62" s="22"/>
      <c r="J62" s="37" t="s">
        <v>86</v>
      </c>
    </row>
    <row r="63" spans="1:10" ht="16.5" x14ac:dyDescent="0.25">
      <c r="A63" s="30" t="s">
        <v>11</v>
      </c>
      <c r="B63" s="31" t="s">
        <v>125</v>
      </c>
      <c r="C63" s="32">
        <v>34.24</v>
      </c>
      <c r="D63" s="33">
        <f t="shared" si="9"/>
        <v>114.13333333333334</v>
      </c>
      <c r="E63" s="34">
        <v>13700</v>
      </c>
      <c r="F63" s="40">
        <f t="shared" si="1"/>
        <v>171.25</v>
      </c>
      <c r="G63" s="22"/>
      <c r="H63" s="22"/>
      <c r="I63" s="22"/>
      <c r="J63" s="37" t="s">
        <v>86</v>
      </c>
    </row>
    <row r="64" spans="1:10" ht="16.5" x14ac:dyDescent="0.25">
      <c r="A64" s="30" t="s">
        <v>12</v>
      </c>
      <c r="B64" s="31" t="s">
        <v>126</v>
      </c>
      <c r="C64" s="32">
        <v>26.9</v>
      </c>
      <c r="D64" s="33">
        <f t="shared" si="9"/>
        <v>89.666666666666671</v>
      </c>
      <c r="E64" s="34">
        <v>2279</v>
      </c>
      <c r="F64" s="40">
        <f t="shared" si="1"/>
        <v>28.487500000000001</v>
      </c>
      <c r="G64" s="22"/>
      <c r="H64" s="22"/>
      <c r="I64" s="22"/>
      <c r="J64" s="37" t="s">
        <v>86</v>
      </c>
    </row>
    <row r="65" spans="1:10" ht="16.5" x14ac:dyDescent="0.25">
      <c r="A65" s="30" t="s">
        <v>13</v>
      </c>
      <c r="B65" s="31" t="s">
        <v>127</v>
      </c>
      <c r="C65" s="32">
        <v>31.57</v>
      </c>
      <c r="D65" s="33">
        <f t="shared" si="9"/>
        <v>105.23333333333333</v>
      </c>
      <c r="E65" s="34">
        <v>5615</v>
      </c>
      <c r="F65" s="40">
        <f t="shared" si="1"/>
        <v>70.1875</v>
      </c>
      <c r="G65" s="22"/>
      <c r="H65" s="22"/>
      <c r="I65" s="22"/>
      <c r="J65" s="37" t="s">
        <v>86</v>
      </c>
    </row>
    <row r="66" spans="1:10" ht="16.5" x14ac:dyDescent="0.25">
      <c r="A66" s="30" t="s">
        <v>14</v>
      </c>
      <c r="B66" s="31" t="s">
        <v>128</v>
      </c>
      <c r="C66" s="32">
        <v>19.52</v>
      </c>
      <c r="D66" s="33">
        <f t="shared" si="9"/>
        <v>65.066666666666663</v>
      </c>
      <c r="E66" s="34">
        <v>12958</v>
      </c>
      <c r="F66" s="40">
        <f t="shared" si="1"/>
        <v>161.97499999999999</v>
      </c>
      <c r="G66" s="22"/>
      <c r="H66" s="22"/>
      <c r="I66" s="22"/>
      <c r="J66" s="37" t="s">
        <v>86</v>
      </c>
    </row>
    <row r="67" spans="1:10" ht="16.5" x14ac:dyDescent="0.25">
      <c r="A67" s="30" t="s">
        <v>15</v>
      </c>
      <c r="B67" s="31" t="s">
        <v>129</v>
      </c>
      <c r="C67" s="32">
        <v>29.65</v>
      </c>
      <c r="D67" s="33">
        <f t="shared" si="9"/>
        <v>98.833333333333329</v>
      </c>
      <c r="E67" s="34">
        <v>58880</v>
      </c>
      <c r="F67" s="40">
        <f t="shared" si="1"/>
        <v>736</v>
      </c>
      <c r="G67" s="22"/>
      <c r="H67" s="22"/>
      <c r="I67" s="22"/>
      <c r="J67" s="37" t="s">
        <v>86</v>
      </c>
    </row>
    <row r="68" spans="1:10" ht="16.5" x14ac:dyDescent="0.25">
      <c r="A68" s="30" t="s">
        <v>16</v>
      </c>
      <c r="B68" s="31" t="s">
        <v>130</v>
      </c>
      <c r="C68" s="32">
        <v>16.3</v>
      </c>
      <c r="D68" s="33">
        <f t="shared" si="9"/>
        <v>54.333333333333336</v>
      </c>
      <c r="E68" s="34">
        <v>3347</v>
      </c>
      <c r="F68" s="40">
        <f t="shared" si="1"/>
        <v>41.837499999999999</v>
      </c>
      <c r="G68" s="22"/>
      <c r="H68" s="22"/>
      <c r="I68" s="22"/>
      <c r="J68" s="37" t="s">
        <v>86</v>
      </c>
    </row>
    <row r="69" spans="1:10" ht="16.5" x14ac:dyDescent="0.25">
      <c r="A69" s="30" t="s">
        <v>17</v>
      </c>
      <c r="B69" s="31" t="s">
        <v>131</v>
      </c>
      <c r="C69" s="32">
        <v>24.79</v>
      </c>
      <c r="D69" s="33">
        <f t="shared" si="9"/>
        <v>82.63333333333334</v>
      </c>
      <c r="E69" s="34">
        <v>1345</v>
      </c>
      <c r="F69" s="40">
        <f t="shared" si="1"/>
        <v>16.8125</v>
      </c>
      <c r="G69" s="22"/>
      <c r="H69" s="22"/>
      <c r="I69" s="22"/>
      <c r="J69" s="37" t="s">
        <v>86</v>
      </c>
    </row>
    <row r="70" spans="1:10" ht="16.5" x14ac:dyDescent="0.25">
      <c r="A70" s="30" t="s">
        <v>18</v>
      </c>
      <c r="B70" s="31" t="s">
        <v>132</v>
      </c>
      <c r="C70" s="32">
        <v>28.21</v>
      </c>
      <c r="D70" s="33">
        <f t="shared" si="9"/>
        <v>94.033333333333346</v>
      </c>
      <c r="E70" s="34">
        <v>3026</v>
      </c>
      <c r="F70" s="40">
        <f t="shared" si="1"/>
        <v>37.825000000000003</v>
      </c>
      <c r="G70" s="22"/>
      <c r="H70" s="22"/>
      <c r="I70" s="22"/>
      <c r="J70" s="37" t="s">
        <v>86</v>
      </c>
    </row>
    <row r="71" spans="1:10" ht="16.5" x14ac:dyDescent="0.25">
      <c r="A71" s="30" t="s">
        <v>19</v>
      </c>
      <c r="B71" s="31" t="s">
        <v>133</v>
      </c>
      <c r="C71" s="32">
        <v>33.04</v>
      </c>
      <c r="D71" s="33">
        <f t="shared" si="9"/>
        <v>110.13333333333334</v>
      </c>
      <c r="E71" s="34">
        <v>3889</v>
      </c>
      <c r="F71" s="40">
        <f t="shared" si="1"/>
        <v>48.612499999999997</v>
      </c>
      <c r="G71" s="22"/>
      <c r="H71" s="22"/>
      <c r="I71" s="22"/>
      <c r="J71" s="37" t="s">
        <v>86</v>
      </c>
    </row>
    <row r="72" spans="1:10" ht="16.5" x14ac:dyDescent="0.25">
      <c r="A72" s="28" t="s">
        <v>92</v>
      </c>
      <c r="B72" s="29" t="s">
        <v>52</v>
      </c>
      <c r="C72" s="32"/>
      <c r="D72" s="33"/>
      <c r="E72" s="34"/>
      <c r="F72" s="40"/>
      <c r="G72" s="22"/>
      <c r="H72" s="22"/>
      <c r="I72" s="22"/>
      <c r="J72" s="37"/>
    </row>
    <row r="73" spans="1:10" ht="16.5" x14ac:dyDescent="0.25">
      <c r="A73" s="30" t="s">
        <v>21</v>
      </c>
      <c r="B73" s="31" t="s">
        <v>134</v>
      </c>
      <c r="C73" s="32">
        <v>40.28</v>
      </c>
      <c r="D73" s="33">
        <f>C73/14%</f>
        <v>287.71428571428572</v>
      </c>
      <c r="E73" s="34">
        <v>7531</v>
      </c>
      <c r="F73" s="40">
        <f t="shared" si="1"/>
        <v>94.137500000000003</v>
      </c>
      <c r="G73" s="22"/>
      <c r="H73" s="22"/>
      <c r="I73" s="22"/>
      <c r="J73" s="37" t="s">
        <v>86</v>
      </c>
    </row>
    <row r="74" spans="1:10" ht="16.5" x14ac:dyDescent="0.25">
      <c r="A74" s="28" t="s">
        <v>50</v>
      </c>
      <c r="B74" s="29" t="s">
        <v>135</v>
      </c>
      <c r="C74" s="32"/>
      <c r="D74" s="33"/>
      <c r="E74" s="34"/>
      <c r="F74" s="40"/>
      <c r="G74" s="36"/>
      <c r="H74" s="36"/>
      <c r="I74" s="36"/>
      <c r="J74" s="37"/>
    </row>
    <row r="75" spans="1:10" ht="16.5" x14ac:dyDescent="0.25">
      <c r="A75" s="28" t="s">
        <v>83</v>
      </c>
      <c r="B75" s="29" t="s">
        <v>84</v>
      </c>
      <c r="C75" s="32"/>
      <c r="D75" s="33"/>
      <c r="E75" s="34"/>
      <c r="F75" s="40"/>
      <c r="G75" s="36"/>
      <c r="H75" s="36"/>
      <c r="I75" s="36"/>
      <c r="J75" s="37"/>
    </row>
    <row r="76" spans="1:10" ht="16.5" x14ac:dyDescent="0.25">
      <c r="A76" s="30" t="s">
        <v>9</v>
      </c>
      <c r="B76" s="31" t="s">
        <v>136</v>
      </c>
      <c r="C76" s="23">
        <v>11.3179</v>
      </c>
      <c r="D76" s="33">
        <f>C76/30%</f>
        <v>37.726333333333336</v>
      </c>
      <c r="E76" s="34">
        <v>15876</v>
      </c>
      <c r="F76" s="40">
        <f t="shared" si="1"/>
        <v>198.45</v>
      </c>
      <c r="G76" s="22"/>
      <c r="H76" s="22"/>
      <c r="I76" s="22"/>
      <c r="J76" s="37" t="s">
        <v>86</v>
      </c>
    </row>
    <row r="77" spans="1:10" ht="16.5" x14ac:dyDescent="0.25">
      <c r="A77" s="30" t="s">
        <v>10</v>
      </c>
      <c r="B77" s="31" t="s">
        <v>137</v>
      </c>
      <c r="C77" s="23">
        <v>13.988</v>
      </c>
      <c r="D77" s="33">
        <f t="shared" ref="D77:D140" si="10">C77/30%</f>
        <v>46.626666666666665</v>
      </c>
      <c r="E77" s="34">
        <v>20980</v>
      </c>
      <c r="F77" s="40">
        <f t="shared" ref="F77:F140" si="11">E77/8000%</f>
        <v>262.25</v>
      </c>
      <c r="G77" s="22"/>
      <c r="H77" s="22"/>
      <c r="I77" s="22"/>
      <c r="J77" s="37" t="s">
        <v>86</v>
      </c>
    </row>
    <row r="78" spans="1:10" ht="16.5" x14ac:dyDescent="0.25">
      <c r="A78" s="30" t="s">
        <v>11</v>
      </c>
      <c r="B78" s="31" t="s">
        <v>138</v>
      </c>
      <c r="C78" s="23">
        <v>7.3559999999999999</v>
      </c>
      <c r="D78" s="33">
        <f t="shared" si="10"/>
        <v>24.52</v>
      </c>
      <c r="E78" s="34">
        <v>11475</v>
      </c>
      <c r="F78" s="40">
        <f t="shared" si="11"/>
        <v>143.4375</v>
      </c>
      <c r="G78" s="22"/>
      <c r="H78" s="22"/>
      <c r="I78" s="22"/>
      <c r="J78" s="37" t="s">
        <v>86</v>
      </c>
    </row>
    <row r="79" spans="1:10" ht="16.5" x14ac:dyDescent="0.25">
      <c r="A79" s="30" t="s">
        <v>12</v>
      </c>
      <c r="B79" s="31" t="s">
        <v>139</v>
      </c>
      <c r="C79" s="23">
        <v>19.536999999999999</v>
      </c>
      <c r="D79" s="33">
        <f t="shared" si="10"/>
        <v>65.123333333333335</v>
      </c>
      <c r="E79" s="34">
        <v>17927</v>
      </c>
      <c r="F79" s="40">
        <f t="shared" si="11"/>
        <v>224.08750000000001</v>
      </c>
      <c r="G79" s="22"/>
      <c r="H79" s="22"/>
      <c r="I79" s="22"/>
      <c r="J79" s="37" t="s">
        <v>86</v>
      </c>
    </row>
    <row r="80" spans="1:10" ht="16.5" x14ac:dyDescent="0.25">
      <c r="A80" s="30" t="s">
        <v>13</v>
      </c>
      <c r="B80" s="31" t="s">
        <v>140</v>
      </c>
      <c r="C80" s="23">
        <v>12.949</v>
      </c>
      <c r="D80" s="33">
        <f t="shared" si="10"/>
        <v>43.163333333333334</v>
      </c>
      <c r="E80" s="34">
        <v>16885</v>
      </c>
      <c r="F80" s="40">
        <f t="shared" si="11"/>
        <v>211.0625</v>
      </c>
      <c r="G80" s="22"/>
      <c r="H80" s="22"/>
      <c r="I80" s="22"/>
      <c r="J80" s="37" t="s">
        <v>86</v>
      </c>
    </row>
    <row r="81" spans="1:10" ht="16.5" x14ac:dyDescent="0.25">
      <c r="A81" s="30" t="s">
        <v>14</v>
      </c>
      <c r="B81" s="31" t="s">
        <v>141</v>
      </c>
      <c r="C81" s="23">
        <v>27.384</v>
      </c>
      <c r="D81" s="33">
        <f t="shared" si="10"/>
        <v>91.28</v>
      </c>
      <c r="E81" s="34">
        <v>16238</v>
      </c>
      <c r="F81" s="40">
        <f t="shared" si="11"/>
        <v>202.97499999999999</v>
      </c>
      <c r="G81" s="22"/>
      <c r="H81" s="22"/>
      <c r="I81" s="22"/>
      <c r="J81" s="37" t="s">
        <v>86</v>
      </c>
    </row>
    <row r="82" spans="1:10" ht="16.5" x14ac:dyDescent="0.25">
      <c r="A82" s="30" t="s">
        <v>15</v>
      </c>
      <c r="B82" s="31" t="s">
        <v>142</v>
      </c>
      <c r="C82" s="23">
        <v>19.707000000000001</v>
      </c>
      <c r="D82" s="33">
        <f t="shared" si="10"/>
        <v>65.690000000000012</v>
      </c>
      <c r="E82" s="34">
        <v>11546</v>
      </c>
      <c r="F82" s="40">
        <f t="shared" si="11"/>
        <v>144.32499999999999</v>
      </c>
      <c r="G82" s="22"/>
      <c r="H82" s="22"/>
      <c r="I82" s="22"/>
      <c r="J82" s="37" t="s">
        <v>86</v>
      </c>
    </row>
    <row r="83" spans="1:10" ht="16.5" x14ac:dyDescent="0.25">
      <c r="A83" s="30" t="s">
        <v>16</v>
      </c>
      <c r="B83" s="31" t="s">
        <v>143</v>
      </c>
      <c r="C83" s="23">
        <v>11.134</v>
      </c>
      <c r="D83" s="33">
        <f t="shared" si="10"/>
        <v>37.113333333333337</v>
      </c>
      <c r="E83" s="34">
        <v>8818</v>
      </c>
      <c r="F83" s="40">
        <f t="shared" si="11"/>
        <v>110.22499999999999</v>
      </c>
      <c r="G83" s="22"/>
      <c r="H83" s="22"/>
      <c r="I83" s="22"/>
      <c r="J83" s="37" t="s">
        <v>86</v>
      </c>
    </row>
    <row r="84" spans="1:10" ht="16.5" x14ac:dyDescent="0.25">
      <c r="A84" s="30" t="s">
        <v>17</v>
      </c>
      <c r="B84" s="31" t="s">
        <v>144</v>
      </c>
      <c r="C84" s="23">
        <v>31.518999999999998</v>
      </c>
      <c r="D84" s="33">
        <f t="shared" si="10"/>
        <v>105.06333333333333</v>
      </c>
      <c r="E84" s="34">
        <v>12313</v>
      </c>
      <c r="F84" s="40">
        <f t="shared" si="11"/>
        <v>153.91249999999999</v>
      </c>
      <c r="G84" s="22"/>
      <c r="H84" s="22"/>
      <c r="I84" s="22"/>
      <c r="J84" s="37"/>
    </row>
    <row r="85" spans="1:10" ht="16.5" x14ac:dyDescent="0.25">
      <c r="A85" s="30" t="s">
        <v>18</v>
      </c>
      <c r="B85" s="31" t="s">
        <v>145</v>
      </c>
      <c r="C85" s="23">
        <v>11.7926</v>
      </c>
      <c r="D85" s="33">
        <f t="shared" si="10"/>
        <v>39.308666666666667</v>
      </c>
      <c r="E85" s="34">
        <v>16421</v>
      </c>
      <c r="F85" s="40">
        <f t="shared" si="11"/>
        <v>205.26249999999999</v>
      </c>
      <c r="G85" s="22"/>
      <c r="H85" s="22"/>
      <c r="I85" s="22"/>
      <c r="J85" s="37" t="s">
        <v>86</v>
      </c>
    </row>
    <row r="86" spans="1:10" ht="16.5" x14ac:dyDescent="0.25">
      <c r="A86" s="30" t="s">
        <v>19</v>
      </c>
      <c r="B86" s="31" t="s">
        <v>146</v>
      </c>
      <c r="C86" s="23">
        <v>15.91</v>
      </c>
      <c r="D86" s="33">
        <f t="shared" si="10"/>
        <v>53.033333333333339</v>
      </c>
      <c r="E86" s="34">
        <v>17892</v>
      </c>
      <c r="F86" s="40">
        <f t="shared" si="11"/>
        <v>223.65</v>
      </c>
      <c r="G86" s="22"/>
      <c r="H86" s="22"/>
      <c r="I86" s="22"/>
      <c r="J86" s="37" t="s">
        <v>86</v>
      </c>
    </row>
    <row r="87" spans="1:10" ht="16.5" x14ac:dyDescent="0.25">
      <c r="A87" s="30" t="s">
        <v>31</v>
      </c>
      <c r="B87" s="31" t="s">
        <v>147</v>
      </c>
      <c r="C87" s="23">
        <v>23.971</v>
      </c>
      <c r="D87" s="33">
        <f t="shared" si="10"/>
        <v>79.903333333333336</v>
      </c>
      <c r="E87" s="34">
        <v>24144</v>
      </c>
      <c r="F87" s="40">
        <f t="shared" si="11"/>
        <v>301.8</v>
      </c>
      <c r="G87" s="22"/>
      <c r="H87" s="22"/>
      <c r="I87" s="22"/>
      <c r="J87" s="37" t="s">
        <v>86</v>
      </c>
    </row>
    <row r="88" spans="1:10" ht="16.5" x14ac:dyDescent="0.25">
      <c r="A88" s="30" t="s">
        <v>32</v>
      </c>
      <c r="B88" s="31" t="s">
        <v>148</v>
      </c>
      <c r="C88" s="23">
        <v>12.62</v>
      </c>
      <c r="D88" s="33">
        <f t="shared" si="10"/>
        <v>42.066666666666663</v>
      </c>
      <c r="E88" s="34">
        <v>11876</v>
      </c>
      <c r="F88" s="40">
        <f t="shared" si="11"/>
        <v>148.44999999999999</v>
      </c>
      <c r="G88" s="36"/>
      <c r="H88" s="36"/>
      <c r="I88" s="36"/>
      <c r="J88" s="37" t="s">
        <v>86</v>
      </c>
    </row>
    <row r="89" spans="1:10" ht="16.5" x14ac:dyDescent="0.25">
      <c r="A89" s="30" t="s">
        <v>33</v>
      </c>
      <c r="B89" s="31" t="s">
        <v>149</v>
      </c>
      <c r="C89" s="23">
        <v>19.8843</v>
      </c>
      <c r="D89" s="33">
        <f t="shared" si="10"/>
        <v>66.281000000000006</v>
      </c>
      <c r="E89" s="34">
        <v>12795</v>
      </c>
      <c r="F89" s="40">
        <f t="shared" si="11"/>
        <v>159.9375</v>
      </c>
      <c r="G89" s="22"/>
      <c r="H89" s="22"/>
      <c r="I89" s="22"/>
      <c r="J89" s="37" t="s">
        <v>86</v>
      </c>
    </row>
    <row r="90" spans="1:10" ht="16.5" x14ac:dyDescent="0.25">
      <c r="A90" s="30" t="s">
        <v>34</v>
      </c>
      <c r="B90" s="31" t="s">
        <v>150</v>
      </c>
      <c r="C90" s="23">
        <v>14.417999999999999</v>
      </c>
      <c r="D90" s="33">
        <f t="shared" si="10"/>
        <v>48.06</v>
      </c>
      <c r="E90" s="34">
        <v>11659</v>
      </c>
      <c r="F90" s="40">
        <f t="shared" si="11"/>
        <v>145.73750000000001</v>
      </c>
      <c r="G90" s="22"/>
      <c r="H90" s="22"/>
      <c r="I90" s="22"/>
      <c r="J90" s="37" t="s">
        <v>86</v>
      </c>
    </row>
    <row r="91" spans="1:10" ht="16.5" x14ac:dyDescent="0.25">
      <c r="A91" s="30" t="s">
        <v>36</v>
      </c>
      <c r="B91" s="31" t="s">
        <v>151</v>
      </c>
      <c r="C91" s="23">
        <v>17.616299999999995</v>
      </c>
      <c r="D91" s="33">
        <f t="shared" si="10"/>
        <v>58.720999999999989</v>
      </c>
      <c r="E91" s="34">
        <v>13351</v>
      </c>
      <c r="F91" s="40">
        <f t="shared" si="11"/>
        <v>166.88749999999999</v>
      </c>
      <c r="G91" s="22"/>
      <c r="H91" s="22"/>
      <c r="I91" s="22"/>
      <c r="J91" s="37" t="s">
        <v>86</v>
      </c>
    </row>
    <row r="92" spans="1:10" ht="16.5" x14ac:dyDescent="0.25">
      <c r="A92" s="30" t="s">
        <v>37</v>
      </c>
      <c r="B92" s="31" t="s">
        <v>152</v>
      </c>
      <c r="C92" s="23">
        <v>18.792000000000002</v>
      </c>
      <c r="D92" s="33">
        <f t="shared" si="10"/>
        <v>62.640000000000008</v>
      </c>
      <c r="E92" s="34">
        <v>8955</v>
      </c>
      <c r="F92" s="40">
        <f t="shared" si="11"/>
        <v>111.9375</v>
      </c>
      <c r="G92" s="22"/>
      <c r="H92" s="22"/>
      <c r="I92" s="22"/>
      <c r="J92" s="37" t="s">
        <v>86</v>
      </c>
    </row>
    <row r="93" spans="1:10" ht="16.5" x14ac:dyDescent="0.25">
      <c r="A93" s="30" t="s">
        <v>38</v>
      </c>
      <c r="B93" s="31" t="s">
        <v>153</v>
      </c>
      <c r="C93" s="23">
        <v>14.037699999999999</v>
      </c>
      <c r="D93" s="33">
        <f t="shared" si="10"/>
        <v>46.792333333333332</v>
      </c>
      <c r="E93" s="34">
        <v>13305</v>
      </c>
      <c r="F93" s="40">
        <f t="shared" si="11"/>
        <v>166.3125</v>
      </c>
      <c r="G93" s="22"/>
      <c r="H93" s="22"/>
      <c r="I93" s="22"/>
      <c r="J93" s="37" t="s">
        <v>86</v>
      </c>
    </row>
    <row r="94" spans="1:10" ht="16.5" x14ac:dyDescent="0.25">
      <c r="A94" s="30" t="s">
        <v>39</v>
      </c>
      <c r="B94" s="31" t="s">
        <v>154</v>
      </c>
      <c r="C94" s="23">
        <v>17.699000000000002</v>
      </c>
      <c r="D94" s="33">
        <f t="shared" si="10"/>
        <v>58.996666666666677</v>
      </c>
      <c r="E94" s="34">
        <v>6581</v>
      </c>
      <c r="F94" s="40">
        <f t="shared" si="11"/>
        <v>82.262500000000003</v>
      </c>
      <c r="G94" s="22"/>
      <c r="H94" s="22"/>
      <c r="I94" s="22"/>
      <c r="J94" s="37" t="s">
        <v>86</v>
      </c>
    </row>
    <row r="95" spans="1:10" ht="16.5" x14ac:dyDescent="0.25">
      <c r="A95" s="30" t="s">
        <v>40</v>
      </c>
      <c r="B95" s="31" t="s">
        <v>155</v>
      </c>
      <c r="C95" s="23">
        <v>24.731000000000005</v>
      </c>
      <c r="D95" s="33">
        <f t="shared" si="10"/>
        <v>82.436666666666682</v>
      </c>
      <c r="E95" s="34">
        <v>10376</v>
      </c>
      <c r="F95" s="40">
        <f t="shared" si="11"/>
        <v>129.69999999999999</v>
      </c>
      <c r="G95" s="22"/>
      <c r="H95" s="22"/>
      <c r="I95" s="22"/>
      <c r="J95" s="37" t="s">
        <v>86</v>
      </c>
    </row>
    <row r="96" spans="1:10" ht="16.5" x14ac:dyDescent="0.25">
      <c r="A96" s="30" t="s">
        <v>41</v>
      </c>
      <c r="B96" s="31" t="s">
        <v>156</v>
      </c>
      <c r="C96" s="23">
        <v>19.402999999999999</v>
      </c>
      <c r="D96" s="33">
        <f t="shared" si="10"/>
        <v>64.676666666666662</v>
      </c>
      <c r="E96" s="34">
        <v>15756</v>
      </c>
      <c r="F96" s="40">
        <f t="shared" si="11"/>
        <v>196.95</v>
      </c>
      <c r="G96" s="22"/>
      <c r="H96" s="22"/>
      <c r="I96" s="22"/>
      <c r="J96" s="37" t="s">
        <v>86</v>
      </c>
    </row>
    <row r="97" spans="1:10" ht="16.5" x14ac:dyDescent="0.25">
      <c r="A97" s="30" t="s">
        <v>42</v>
      </c>
      <c r="B97" s="31" t="s">
        <v>157</v>
      </c>
      <c r="C97" s="23">
        <v>12.952999999999999</v>
      </c>
      <c r="D97" s="33">
        <f t="shared" si="10"/>
        <v>43.176666666666669</v>
      </c>
      <c r="E97" s="34">
        <v>12631</v>
      </c>
      <c r="F97" s="40">
        <f t="shared" si="11"/>
        <v>157.88749999999999</v>
      </c>
      <c r="G97" s="22"/>
      <c r="H97" s="22"/>
      <c r="I97" s="22"/>
      <c r="J97" s="37" t="s">
        <v>86</v>
      </c>
    </row>
    <row r="98" spans="1:10" ht="16.5" x14ac:dyDescent="0.25">
      <c r="A98" s="30" t="s">
        <v>43</v>
      </c>
      <c r="B98" s="31" t="s">
        <v>158</v>
      </c>
      <c r="C98" s="23">
        <v>13.285</v>
      </c>
      <c r="D98" s="33">
        <f t="shared" si="10"/>
        <v>44.283333333333339</v>
      </c>
      <c r="E98" s="34">
        <v>12226</v>
      </c>
      <c r="F98" s="40">
        <f t="shared" si="11"/>
        <v>152.82499999999999</v>
      </c>
      <c r="G98" s="22"/>
      <c r="H98" s="22"/>
      <c r="I98" s="22"/>
      <c r="J98" s="37" t="s">
        <v>86</v>
      </c>
    </row>
    <row r="99" spans="1:10" ht="16.5" x14ac:dyDescent="0.25">
      <c r="A99" s="30" t="s">
        <v>44</v>
      </c>
      <c r="B99" s="31" t="s">
        <v>159</v>
      </c>
      <c r="C99" s="23">
        <v>20.161999999999999</v>
      </c>
      <c r="D99" s="33">
        <f t="shared" si="10"/>
        <v>67.206666666666663</v>
      </c>
      <c r="E99" s="34">
        <v>10788</v>
      </c>
      <c r="F99" s="40">
        <f t="shared" si="11"/>
        <v>134.85</v>
      </c>
      <c r="G99" s="22"/>
      <c r="H99" s="22"/>
      <c r="I99" s="22"/>
      <c r="J99" s="37" t="s">
        <v>86</v>
      </c>
    </row>
    <row r="100" spans="1:10" ht="16.5" x14ac:dyDescent="0.25">
      <c r="A100" s="28" t="s">
        <v>92</v>
      </c>
      <c r="B100" s="29" t="s">
        <v>52</v>
      </c>
      <c r="C100" s="23"/>
      <c r="D100" s="33"/>
      <c r="E100" s="34"/>
      <c r="F100" s="40"/>
      <c r="G100" s="22"/>
      <c r="H100" s="22"/>
      <c r="I100" s="22"/>
      <c r="J100" s="37"/>
    </row>
    <row r="101" spans="1:10" ht="16.5" x14ac:dyDescent="0.25">
      <c r="A101" s="30" t="s">
        <v>21</v>
      </c>
      <c r="B101" s="31" t="s">
        <v>160</v>
      </c>
      <c r="C101" s="32">
        <v>4.22</v>
      </c>
      <c r="D101" s="33">
        <f>C101/14%</f>
        <v>30.142857142857139</v>
      </c>
      <c r="E101" s="34">
        <v>18582</v>
      </c>
      <c r="F101" s="40">
        <f t="shared" si="11"/>
        <v>232.27500000000001</v>
      </c>
      <c r="G101" s="22"/>
      <c r="H101" s="22"/>
      <c r="I101" s="22"/>
      <c r="J101" s="37" t="s">
        <v>86</v>
      </c>
    </row>
    <row r="102" spans="1:10" ht="16.5" x14ac:dyDescent="0.25">
      <c r="A102" s="28" t="s">
        <v>53</v>
      </c>
      <c r="B102" s="29" t="s">
        <v>161</v>
      </c>
      <c r="C102" s="32"/>
      <c r="D102" s="33"/>
      <c r="E102" s="34"/>
      <c r="F102" s="40"/>
      <c r="G102" s="36"/>
      <c r="H102" s="36"/>
      <c r="I102" s="36"/>
      <c r="J102" s="37"/>
    </row>
    <row r="103" spans="1:10" ht="16.5" x14ac:dyDescent="0.25">
      <c r="A103" s="30" t="s">
        <v>83</v>
      </c>
      <c r="B103" s="29" t="s">
        <v>84</v>
      </c>
      <c r="C103" s="32"/>
      <c r="D103" s="33"/>
      <c r="E103" s="34"/>
      <c r="F103" s="40"/>
      <c r="G103" s="22"/>
      <c r="H103" s="22"/>
      <c r="I103" s="22"/>
      <c r="J103" s="37" t="s">
        <v>86</v>
      </c>
    </row>
    <row r="104" spans="1:10" ht="16.5" x14ac:dyDescent="0.25">
      <c r="A104" s="30" t="s">
        <v>9</v>
      </c>
      <c r="B104" s="31" t="s">
        <v>162</v>
      </c>
      <c r="C104" s="32">
        <v>12.53</v>
      </c>
      <c r="D104" s="33">
        <f t="shared" si="10"/>
        <v>41.766666666666666</v>
      </c>
      <c r="E104" s="34">
        <v>11156</v>
      </c>
      <c r="F104" s="40">
        <f t="shared" si="11"/>
        <v>139.44999999999999</v>
      </c>
      <c r="G104" s="22"/>
      <c r="H104" s="22"/>
      <c r="I104" s="22"/>
      <c r="J104" s="37" t="s">
        <v>86</v>
      </c>
    </row>
    <row r="105" spans="1:10" ht="16.5" x14ac:dyDescent="0.25">
      <c r="A105" s="30" t="s">
        <v>10</v>
      </c>
      <c r="B105" s="31" t="s">
        <v>163</v>
      </c>
      <c r="C105" s="32">
        <v>10.220000000000001</v>
      </c>
      <c r="D105" s="33">
        <f t="shared" si="10"/>
        <v>34.06666666666667</v>
      </c>
      <c r="E105" s="34">
        <v>8323</v>
      </c>
      <c r="F105" s="40">
        <f t="shared" si="11"/>
        <v>104.03749999999999</v>
      </c>
      <c r="G105" s="22"/>
      <c r="H105" s="22"/>
      <c r="I105" s="22"/>
      <c r="J105" s="37" t="s">
        <v>86</v>
      </c>
    </row>
    <row r="106" spans="1:10" ht="16.5" x14ac:dyDescent="0.25">
      <c r="A106" s="30" t="s">
        <v>11</v>
      </c>
      <c r="B106" s="31" t="s">
        <v>164</v>
      </c>
      <c r="C106" s="32">
        <v>11.96</v>
      </c>
      <c r="D106" s="33">
        <f t="shared" si="10"/>
        <v>39.866666666666674</v>
      </c>
      <c r="E106" s="34">
        <v>11854</v>
      </c>
      <c r="F106" s="40">
        <f t="shared" si="11"/>
        <v>148.17500000000001</v>
      </c>
      <c r="G106" s="22"/>
      <c r="H106" s="22"/>
      <c r="I106" s="22"/>
      <c r="J106" s="37" t="s">
        <v>86</v>
      </c>
    </row>
    <row r="107" spans="1:10" ht="16.5" x14ac:dyDescent="0.25">
      <c r="A107" s="30" t="s">
        <v>12</v>
      </c>
      <c r="B107" s="31" t="s">
        <v>165</v>
      </c>
      <c r="C107" s="32">
        <v>16.55</v>
      </c>
      <c r="D107" s="33">
        <f t="shared" si="10"/>
        <v>55.166666666666671</v>
      </c>
      <c r="E107" s="34">
        <v>15394</v>
      </c>
      <c r="F107" s="40">
        <f t="shared" si="11"/>
        <v>192.42500000000001</v>
      </c>
      <c r="G107" s="22"/>
      <c r="H107" s="22"/>
      <c r="I107" s="22"/>
      <c r="J107" s="37" t="s">
        <v>86</v>
      </c>
    </row>
    <row r="108" spans="1:10" ht="16.5" x14ac:dyDescent="0.25">
      <c r="A108" s="30" t="s">
        <v>13</v>
      </c>
      <c r="B108" s="31" t="s">
        <v>166</v>
      </c>
      <c r="C108" s="32">
        <v>15.44</v>
      </c>
      <c r="D108" s="33">
        <f t="shared" si="10"/>
        <v>51.466666666666669</v>
      </c>
      <c r="E108" s="34">
        <v>15940</v>
      </c>
      <c r="F108" s="40">
        <f t="shared" si="11"/>
        <v>199.25</v>
      </c>
      <c r="G108" s="22"/>
      <c r="H108" s="22"/>
      <c r="I108" s="22"/>
      <c r="J108" s="37" t="s">
        <v>86</v>
      </c>
    </row>
    <row r="109" spans="1:10" ht="16.5" x14ac:dyDescent="0.25">
      <c r="A109" s="30" t="s">
        <v>14</v>
      </c>
      <c r="B109" s="31" t="s">
        <v>167</v>
      </c>
      <c r="C109" s="32">
        <v>12.65</v>
      </c>
      <c r="D109" s="33">
        <f t="shared" si="10"/>
        <v>42.166666666666671</v>
      </c>
      <c r="E109" s="34">
        <v>12663</v>
      </c>
      <c r="F109" s="40">
        <f t="shared" si="11"/>
        <v>158.28749999999999</v>
      </c>
      <c r="G109" s="22"/>
      <c r="H109" s="22"/>
      <c r="I109" s="22"/>
      <c r="J109" s="37" t="s">
        <v>86</v>
      </c>
    </row>
    <row r="110" spans="1:10" ht="16.5" x14ac:dyDescent="0.25">
      <c r="A110" s="30" t="s">
        <v>15</v>
      </c>
      <c r="B110" s="31" t="s">
        <v>168</v>
      </c>
      <c r="C110" s="32">
        <v>16.89</v>
      </c>
      <c r="D110" s="33">
        <f t="shared" si="10"/>
        <v>56.300000000000004</v>
      </c>
      <c r="E110" s="34">
        <v>9270</v>
      </c>
      <c r="F110" s="40">
        <f t="shared" si="11"/>
        <v>115.875</v>
      </c>
      <c r="G110" s="22"/>
      <c r="H110" s="22"/>
      <c r="I110" s="22"/>
      <c r="J110" s="37" t="s">
        <v>86</v>
      </c>
    </row>
    <row r="111" spans="1:10" ht="16.5" x14ac:dyDescent="0.25">
      <c r="A111" s="30" t="s">
        <v>16</v>
      </c>
      <c r="B111" s="31" t="s">
        <v>169</v>
      </c>
      <c r="C111" s="32">
        <v>21.65</v>
      </c>
      <c r="D111" s="33">
        <f t="shared" si="10"/>
        <v>72.166666666666671</v>
      </c>
      <c r="E111" s="34">
        <v>15538</v>
      </c>
      <c r="F111" s="40">
        <f t="shared" si="11"/>
        <v>194.22499999999999</v>
      </c>
      <c r="G111" s="22"/>
      <c r="H111" s="22"/>
      <c r="I111" s="22"/>
      <c r="J111" s="37" t="s">
        <v>86</v>
      </c>
    </row>
    <row r="112" spans="1:10" ht="16.5" x14ac:dyDescent="0.25">
      <c r="A112" s="30" t="s">
        <v>17</v>
      </c>
      <c r="B112" s="31" t="s">
        <v>170</v>
      </c>
      <c r="C112" s="32">
        <v>26.56</v>
      </c>
      <c r="D112" s="33">
        <f t="shared" si="10"/>
        <v>88.533333333333331</v>
      </c>
      <c r="E112" s="34">
        <v>19323</v>
      </c>
      <c r="F112" s="40">
        <f t="shared" si="11"/>
        <v>241.53749999999999</v>
      </c>
      <c r="G112" s="22"/>
      <c r="H112" s="22"/>
      <c r="I112" s="22"/>
      <c r="J112" s="37" t="s">
        <v>86</v>
      </c>
    </row>
    <row r="113" spans="1:10" ht="16.5" x14ac:dyDescent="0.25">
      <c r="A113" s="30" t="s">
        <v>18</v>
      </c>
      <c r="B113" s="31" t="s">
        <v>171</v>
      </c>
      <c r="C113" s="32">
        <v>15.73</v>
      </c>
      <c r="D113" s="33">
        <f t="shared" si="10"/>
        <v>52.433333333333337</v>
      </c>
      <c r="E113" s="34">
        <v>19485</v>
      </c>
      <c r="F113" s="40">
        <f t="shared" si="11"/>
        <v>243.5625</v>
      </c>
      <c r="G113" s="22"/>
      <c r="H113" s="22"/>
      <c r="I113" s="22"/>
      <c r="J113" s="37" t="s">
        <v>86</v>
      </c>
    </row>
    <row r="114" spans="1:10" ht="16.5" x14ac:dyDescent="0.25">
      <c r="A114" s="30" t="s">
        <v>19</v>
      </c>
      <c r="B114" s="31" t="s">
        <v>172</v>
      </c>
      <c r="C114" s="32">
        <v>32.82</v>
      </c>
      <c r="D114" s="33">
        <f t="shared" si="10"/>
        <v>109.4</v>
      </c>
      <c r="E114" s="34">
        <v>14921</v>
      </c>
      <c r="F114" s="40">
        <f t="shared" si="11"/>
        <v>186.51249999999999</v>
      </c>
      <c r="G114" s="22"/>
      <c r="H114" s="22"/>
      <c r="I114" s="22"/>
      <c r="J114" s="37" t="s">
        <v>86</v>
      </c>
    </row>
    <row r="115" spans="1:10" ht="16.5" x14ac:dyDescent="0.25">
      <c r="A115" s="30" t="s">
        <v>31</v>
      </c>
      <c r="B115" s="31" t="s">
        <v>173</v>
      </c>
      <c r="C115" s="32">
        <v>13.76</v>
      </c>
      <c r="D115" s="33">
        <f t="shared" si="10"/>
        <v>45.866666666666667</v>
      </c>
      <c r="E115" s="34">
        <v>10960</v>
      </c>
      <c r="F115" s="40">
        <f t="shared" si="11"/>
        <v>137</v>
      </c>
      <c r="G115" s="22"/>
      <c r="H115" s="22"/>
      <c r="I115" s="22"/>
      <c r="J115" s="37" t="s">
        <v>86</v>
      </c>
    </row>
    <row r="116" spans="1:10" ht="16.5" x14ac:dyDescent="0.25">
      <c r="A116" s="30" t="s">
        <v>32</v>
      </c>
      <c r="B116" s="31" t="s">
        <v>174</v>
      </c>
      <c r="C116" s="32">
        <v>21.38</v>
      </c>
      <c r="D116" s="33">
        <f t="shared" si="10"/>
        <v>71.266666666666666</v>
      </c>
      <c r="E116" s="34">
        <v>21312</v>
      </c>
      <c r="F116" s="40">
        <f t="shared" si="11"/>
        <v>266.39999999999998</v>
      </c>
      <c r="G116" s="22"/>
      <c r="H116" s="22"/>
      <c r="I116" s="22"/>
      <c r="J116" s="37" t="s">
        <v>86</v>
      </c>
    </row>
    <row r="117" spans="1:10" ht="16.5" x14ac:dyDescent="0.25">
      <c r="A117" s="30" t="s">
        <v>33</v>
      </c>
      <c r="B117" s="31" t="s">
        <v>175</v>
      </c>
      <c r="C117" s="32">
        <v>23.79</v>
      </c>
      <c r="D117" s="33">
        <f t="shared" si="10"/>
        <v>79.3</v>
      </c>
      <c r="E117" s="34">
        <v>15557</v>
      </c>
      <c r="F117" s="40">
        <f t="shared" si="11"/>
        <v>194.46250000000001</v>
      </c>
      <c r="G117" s="36"/>
      <c r="H117" s="36"/>
      <c r="I117" s="36"/>
      <c r="J117" s="37" t="s">
        <v>86</v>
      </c>
    </row>
    <row r="118" spans="1:10" ht="16.5" x14ac:dyDescent="0.25">
      <c r="A118" s="30" t="s">
        <v>34</v>
      </c>
      <c r="B118" s="31" t="s">
        <v>176</v>
      </c>
      <c r="C118" s="32">
        <v>23.82</v>
      </c>
      <c r="D118" s="33">
        <f t="shared" si="10"/>
        <v>79.400000000000006</v>
      </c>
      <c r="E118" s="34">
        <v>13510</v>
      </c>
      <c r="F118" s="40">
        <f t="shared" si="11"/>
        <v>168.875</v>
      </c>
      <c r="G118" s="36"/>
      <c r="H118" s="36"/>
      <c r="I118" s="36"/>
      <c r="J118" s="37" t="s">
        <v>86</v>
      </c>
    </row>
    <row r="119" spans="1:10" ht="16.5" x14ac:dyDescent="0.25">
      <c r="A119" s="28" t="s">
        <v>92</v>
      </c>
      <c r="B119" s="29" t="s">
        <v>52</v>
      </c>
      <c r="C119" s="32"/>
      <c r="D119" s="33"/>
      <c r="E119" s="34"/>
      <c r="F119" s="40"/>
      <c r="G119" s="36"/>
      <c r="H119" s="36"/>
      <c r="I119" s="36"/>
      <c r="J119" s="37"/>
    </row>
    <row r="120" spans="1:10" ht="16.5" x14ac:dyDescent="0.25">
      <c r="A120" s="30" t="s">
        <v>21</v>
      </c>
      <c r="B120" s="31" t="s">
        <v>177</v>
      </c>
      <c r="C120" s="32">
        <v>19.07</v>
      </c>
      <c r="D120" s="33">
        <f>C120/14%</f>
        <v>136.21428571428569</v>
      </c>
      <c r="E120" s="34">
        <v>20440</v>
      </c>
      <c r="F120" s="40">
        <f t="shared" si="11"/>
        <v>255.5</v>
      </c>
      <c r="G120" s="22"/>
      <c r="H120" s="22"/>
      <c r="I120" s="22"/>
      <c r="J120" s="37" t="s">
        <v>86</v>
      </c>
    </row>
    <row r="121" spans="1:10" ht="16.5" x14ac:dyDescent="0.25">
      <c r="A121" s="28" t="s">
        <v>54</v>
      </c>
      <c r="B121" s="29" t="s">
        <v>178</v>
      </c>
      <c r="C121" s="32"/>
      <c r="D121" s="33"/>
      <c r="E121" s="34"/>
      <c r="F121" s="40"/>
      <c r="G121" s="36"/>
      <c r="H121" s="36"/>
      <c r="I121" s="36"/>
      <c r="J121" s="37"/>
    </row>
    <row r="122" spans="1:10" ht="16.5" x14ac:dyDescent="0.25">
      <c r="A122" s="28" t="s">
        <v>83</v>
      </c>
      <c r="B122" s="29" t="s">
        <v>84</v>
      </c>
      <c r="C122" s="32"/>
      <c r="D122" s="33"/>
      <c r="E122" s="34"/>
      <c r="F122" s="40"/>
      <c r="G122" s="22"/>
      <c r="H122" s="22"/>
      <c r="I122" s="22"/>
      <c r="J122" s="37"/>
    </row>
    <row r="123" spans="1:10" ht="16.5" x14ac:dyDescent="0.25">
      <c r="A123" s="30" t="s">
        <v>9</v>
      </c>
      <c r="B123" s="31" t="s">
        <v>179</v>
      </c>
      <c r="C123" s="32">
        <v>9.41</v>
      </c>
      <c r="D123" s="33">
        <f t="shared" si="10"/>
        <v>31.366666666666667</v>
      </c>
      <c r="E123" s="34">
        <v>9939</v>
      </c>
      <c r="F123" s="40">
        <f t="shared" si="11"/>
        <v>124.2375</v>
      </c>
      <c r="G123" s="22"/>
      <c r="H123" s="22"/>
      <c r="I123" s="22"/>
      <c r="J123" s="37" t="s">
        <v>86</v>
      </c>
    </row>
    <row r="124" spans="1:10" ht="16.5" x14ac:dyDescent="0.25">
      <c r="A124" s="30" t="s">
        <v>10</v>
      </c>
      <c r="B124" s="31" t="s">
        <v>180</v>
      </c>
      <c r="C124" s="32">
        <v>8.6999999999999993</v>
      </c>
      <c r="D124" s="33">
        <f t="shared" si="10"/>
        <v>29</v>
      </c>
      <c r="E124" s="34">
        <v>8910</v>
      </c>
      <c r="F124" s="40">
        <f t="shared" si="11"/>
        <v>111.375</v>
      </c>
      <c r="G124" s="22"/>
      <c r="H124" s="22"/>
      <c r="I124" s="22"/>
      <c r="J124" s="37" t="s">
        <v>86</v>
      </c>
    </row>
    <row r="125" spans="1:10" ht="16.5" x14ac:dyDescent="0.25">
      <c r="A125" s="30" t="s">
        <v>11</v>
      </c>
      <c r="B125" s="31" t="s">
        <v>181</v>
      </c>
      <c r="C125" s="32">
        <v>17.37</v>
      </c>
      <c r="D125" s="33">
        <f t="shared" si="10"/>
        <v>57.900000000000006</v>
      </c>
      <c r="E125" s="34">
        <v>23647</v>
      </c>
      <c r="F125" s="40">
        <f t="shared" si="11"/>
        <v>295.58749999999998</v>
      </c>
      <c r="G125" s="22"/>
      <c r="H125" s="22"/>
      <c r="I125" s="22"/>
      <c r="J125" s="37" t="s">
        <v>86</v>
      </c>
    </row>
    <row r="126" spans="1:10" ht="16.5" x14ac:dyDescent="0.25">
      <c r="A126" s="30" t="s">
        <v>12</v>
      </c>
      <c r="B126" s="31" t="s">
        <v>182</v>
      </c>
      <c r="C126" s="32">
        <v>13.86</v>
      </c>
      <c r="D126" s="33">
        <f t="shared" si="10"/>
        <v>46.2</v>
      </c>
      <c r="E126" s="34">
        <v>10971</v>
      </c>
      <c r="F126" s="40">
        <f t="shared" si="11"/>
        <v>137.13749999999999</v>
      </c>
      <c r="G126" s="22"/>
      <c r="H126" s="22"/>
      <c r="I126" s="22"/>
      <c r="J126" s="37" t="s">
        <v>86</v>
      </c>
    </row>
    <row r="127" spans="1:10" ht="16.5" x14ac:dyDescent="0.25">
      <c r="A127" s="30" t="s">
        <v>13</v>
      </c>
      <c r="B127" s="31" t="s">
        <v>183</v>
      </c>
      <c r="C127" s="32">
        <v>7.36</v>
      </c>
      <c r="D127" s="33">
        <f t="shared" si="10"/>
        <v>24.533333333333335</v>
      </c>
      <c r="E127" s="34">
        <v>11151</v>
      </c>
      <c r="F127" s="40">
        <f t="shared" si="11"/>
        <v>139.38749999999999</v>
      </c>
      <c r="G127" s="22"/>
      <c r="H127" s="22"/>
      <c r="I127" s="22"/>
      <c r="J127" s="37" t="s">
        <v>86</v>
      </c>
    </row>
    <row r="128" spans="1:10" ht="16.5" x14ac:dyDescent="0.25">
      <c r="A128" s="30" t="s">
        <v>14</v>
      </c>
      <c r="B128" s="31" t="s">
        <v>184</v>
      </c>
      <c r="C128" s="32">
        <v>11.63</v>
      </c>
      <c r="D128" s="33">
        <f t="shared" si="10"/>
        <v>38.766666666666673</v>
      </c>
      <c r="E128" s="34">
        <v>12437</v>
      </c>
      <c r="F128" s="40">
        <f t="shared" si="11"/>
        <v>155.46250000000001</v>
      </c>
      <c r="G128" s="22"/>
      <c r="H128" s="22"/>
      <c r="I128" s="22"/>
      <c r="J128" s="37" t="s">
        <v>86</v>
      </c>
    </row>
    <row r="129" spans="1:10" ht="16.5" x14ac:dyDescent="0.25">
      <c r="A129" s="30" t="s">
        <v>15</v>
      </c>
      <c r="B129" s="31" t="s">
        <v>185</v>
      </c>
      <c r="C129" s="32">
        <v>6.46</v>
      </c>
      <c r="D129" s="33">
        <f t="shared" si="10"/>
        <v>21.533333333333335</v>
      </c>
      <c r="E129" s="34">
        <v>10313</v>
      </c>
      <c r="F129" s="40">
        <f t="shared" si="11"/>
        <v>128.91249999999999</v>
      </c>
      <c r="G129" s="22"/>
      <c r="H129" s="22"/>
      <c r="I129" s="22"/>
      <c r="J129" s="37" t="s">
        <v>86</v>
      </c>
    </row>
    <row r="130" spans="1:10" ht="16.5" x14ac:dyDescent="0.25">
      <c r="A130" s="30" t="s">
        <v>16</v>
      </c>
      <c r="B130" s="31" t="s">
        <v>186</v>
      </c>
      <c r="C130" s="32">
        <v>17.579999999999998</v>
      </c>
      <c r="D130" s="33">
        <f t="shared" si="10"/>
        <v>58.599999999999994</v>
      </c>
      <c r="E130" s="34">
        <v>16805</v>
      </c>
      <c r="F130" s="40">
        <f t="shared" si="11"/>
        <v>210.0625</v>
      </c>
      <c r="G130" s="22"/>
      <c r="H130" s="22"/>
      <c r="I130" s="22"/>
      <c r="J130" s="37" t="s">
        <v>86</v>
      </c>
    </row>
    <row r="131" spans="1:10" ht="16.5" x14ac:dyDescent="0.25">
      <c r="A131" s="30" t="s">
        <v>17</v>
      </c>
      <c r="B131" s="31" t="s">
        <v>187</v>
      </c>
      <c r="C131" s="32">
        <v>14.18</v>
      </c>
      <c r="D131" s="33">
        <f t="shared" si="10"/>
        <v>47.266666666666666</v>
      </c>
      <c r="E131" s="34">
        <v>15420</v>
      </c>
      <c r="F131" s="40">
        <f t="shared" si="11"/>
        <v>192.75</v>
      </c>
      <c r="G131" s="22"/>
      <c r="H131" s="22"/>
      <c r="I131" s="22"/>
      <c r="J131" s="37" t="s">
        <v>86</v>
      </c>
    </row>
    <row r="132" spans="1:10" ht="16.5" x14ac:dyDescent="0.25">
      <c r="A132" s="30" t="s">
        <v>18</v>
      </c>
      <c r="B132" s="31" t="s">
        <v>188</v>
      </c>
      <c r="C132" s="32">
        <v>18.829999999999998</v>
      </c>
      <c r="D132" s="33">
        <f t="shared" si="10"/>
        <v>62.766666666666666</v>
      </c>
      <c r="E132" s="34">
        <v>20435</v>
      </c>
      <c r="F132" s="40">
        <f t="shared" si="11"/>
        <v>255.4375</v>
      </c>
      <c r="G132" s="22"/>
      <c r="H132" s="22"/>
      <c r="I132" s="22"/>
      <c r="J132" s="37" t="s">
        <v>86</v>
      </c>
    </row>
    <row r="133" spans="1:10" ht="16.5" x14ac:dyDescent="0.25">
      <c r="A133" s="30" t="s">
        <v>19</v>
      </c>
      <c r="B133" s="31" t="s">
        <v>189</v>
      </c>
      <c r="C133" s="32">
        <v>10.27</v>
      </c>
      <c r="D133" s="33">
        <f t="shared" si="10"/>
        <v>34.233333333333334</v>
      </c>
      <c r="E133" s="34">
        <v>8562</v>
      </c>
      <c r="F133" s="40">
        <f t="shared" si="11"/>
        <v>107.02500000000001</v>
      </c>
      <c r="G133" s="22"/>
      <c r="H133" s="22"/>
      <c r="I133" s="22"/>
      <c r="J133" s="37" t="s">
        <v>86</v>
      </c>
    </row>
    <row r="134" spans="1:10" ht="16.5" x14ac:dyDescent="0.25">
      <c r="A134" s="30" t="s">
        <v>31</v>
      </c>
      <c r="B134" s="31" t="s">
        <v>190</v>
      </c>
      <c r="C134" s="32">
        <v>9.09</v>
      </c>
      <c r="D134" s="33">
        <f t="shared" si="10"/>
        <v>30.3</v>
      </c>
      <c r="E134" s="34">
        <v>8035</v>
      </c>
      <c r="F134" s="40">
        <f t="shared" si="11"/>
        <v>100.4375</v>
      </c>
      <c r="G134" s="22"/>
      <c r="H134" s="22"/>
      <c r="I134" s="22"/>
      <c r="J134" s="37" t="s">
        <v>86</v>
      </c>
    </row>
    <row r="135" spans="1:10" ht="16.5" x14ac:dyDescent="0.25">
      <c r="A135" s="30" t="s">
        <v>32</v>
      </c>
      <c r="B135" s="31" t="s">
        <v>191</v>
      </c>
      <c r="C135" s="32">
        <v>20.68</v>
      </c>
      <c r="D135" s="33">
        <f t="shared" si="10"/>
        <v>68.933333333333337</v>
      </c>
      <c r="E135" s="34">
        <v>20321</v>
      </c>
      <c r="F135" s="40">
        <f t="shared" si="11"/>
        <v>254.01249999999999</v>
      </c>
      <c r="G135" s="22"/>
      <c r="H135" s="22"/>
      <c r="I135" s="22"/>
      <c r="J135" s="37" t="s">
        <v>86</v>
      </c>
    </row>
    <row r="136" spans="1:10" ht="16.5" x14ac:dyDescent="0.25">
      <c r="A136" s="30" t="s">
        <v>33</v>
      </c>
      <c r="B136" s="31" t="s">
        <v>192</v>
      </c>
      <c r="C136" s="32">
        <v>8.7100000000000009</v>
      </c>
      <c r="D136" s="33">
        <f t="shared" si="10"/>
        <v>29.033333333333339</v>
      </c>
      <c r="E136" s="34">
        <v>8862</v>
      </c>
      <c r="F136" s="40">
        <f t="shared" si="11"/>
        <v>110.77500000000001</v>
      </c>
      <c r="G136" s="22"/>
      <c r="H136" s="22"/>
      <c r="I136" s="22"/>
      <c r="J136" s="37" t="s">
        <v>86</v>
      </c>
    </row>
    <row r="137" spans="1:10" ht="16.5" x14ac:dyDescent="0.25">
      <c r="A137" s="30" t="s">
        <v>34</v>
      </c>
      <c r="B137" s="31" t="s">
        <v>193</v>
      </c>
      <c r="C137" s="32">
        <v>10.63</v>
      </c>
      <c r="D137" s="33">
        <f t="shared" si="10"/>
        <v>35.433333333333337</v>
      </c>
      <c r="E137" s="34">
        <v>40873</v>
      </c>
      <c r="F137" s="40">
        <f t="shared" si="11"/>
        <v>510.91250000000002</v>
      </c>
      <c r="G137" s="22"/>
      <c r="H137" s="22"/>
      <c r="I137" s="22"/>
      <c r="J137" s="37" t="s">
        <v>86</v>
      </c>
    </row>
    <row r="138" spans="1:10" ht="16.5" x14ac:dyDescent="0.25">
      <c r="A138" s="30" t="s">
        <v>36</v>
      </c>
      <c r="B138" s="31" t="s">
        <v>194</v>
      </c>
      <c r="C138" s="32">
        <v>15.71</v>
      </c>
      <c r="D138" s="33">
        <f t="shared" si="10"/>
        <v>52.366666666666674</v>
      </c>
      <c r="E138" s="34">
        <v>17475</v>
      </c>
      <c r="F138" s="40">
        <f t="shared" si="11"/>
        <v>218.4375</v>
      </c>
      <c r="G138" s="22"/>
      <c r="H138" s="22"/>
      <c r="I138" s="22"/>
      <c r="J138" s="37" t="s">
        <v>86</v>
      </c>
    </row>
    <row r="139" spans="1:10" ht="16.5" x14ac:dyDescent="0.25">
      <c r="A139" s="30" t="s">
        <v>37</v>
      </c>
      <c r="B139" s="31" t="s">
        <v>195</v>
      </c>
      <c r="C139" s="32">
        <v>12.09</v>
      </c>
      <c r="D139" s="33">
        <f t="shared" si="10"/>
        <v>40.300000000000004</v>
      </c>
      <c r="E139" s="34">
        <v>23509</v>
      </c>
      <c r="F139" s="40">
        <f t="shared" si="11"/>
        <v>293.86250000000001</v>
      </c>
      <c r="G139" s="22"/>
      <c r="H139" s="22"/>
      <c r="I139" s="22"/>
      <c r="J139" s="37" t="s">
        <v>86</v>
      </c>
    </row>
    <row r="140" spans="1:10" ht="16.5" x14ac:dyDescent="0.25">
      <c r="A140" s="30" t="s">
        <v>38</v>
      </c>
      <c r="B140" s="31" t="s">
        <v>196</v>
      </c>
      <c r="C140" s="32">
        <v>8.39</v>
      </c>
      <c r="D140" s="33">
        <f t="shared" si="10"/>
        <v>27.966666666666669</v>
      </c>
      <c r="E140" s="34">
        <v>11563</v>
      </c>
      <c r="F140" s="40">
        <f t="shared" si="11"/>
        <v>144.53749999999999</v>
      </c>
      <c r="G140" s="22"/>
      <c r="H140" s="22"/>
      <c r="I140" s="22"/>
      <c r="J140" s="37" t="s">
        <v>86</v>
      </c>
    </row>
    <row r="141" spans="1:10" ht="16.5" x14ac:dyDescent="0.25">
      <c r="A141" s="30" t="s">
        <v>39</v>
      </c>
      <c r="B141" s="31" t="s">
        <v>197</v>
      </c>
      <c r="C141" s="32">
        <v>5.89</v>
      </c>
      <c r="D141" s="33">
        <f t="shared" ref="D141:D204" si="12">C141/30%</f>
        <v>19.633333333333333</v>
      </c>
      <c r="E141" s="34">
        <v>12965</v>
      </c>
      <c r="F141" s="40">
        <f t="shared" ref="F141:F204" si="13">E141/8000%</f>
        <v>162.0625</v>
      </c>
      <c r="G141" s="22"/>
      <c r="H141" s="22"/>
      <c r="I141" s="22"/>
      <c r="J141" s="37" t="s">
        <v>86</v>
      </c>
    </row>
    <row r="142" spans="1:10" ht="16.5" x14ac:dyDescent="0.25">
      <c r="A142" s="28" t="s">
        <v>92</v>
      </c>
      <c r="B142" s="29" t="s">
        <v>52</v>
      </c>
      <c r="C142" s="32"/>
      <c r="D142" s="33"/>
      <c r="E142" s="34"/>
      <c r="F142" s="40"/>
      <c r="G142" s="22"/>
      <c r="H142" s="22"/>
      <c r="I142" s="22"/>
      <c r="J142" s="37"/>
    </row>
    <row r="143" spans="1:10" ht="16.5" x14ac:dyDescent="0.25">
      <c r="A143" s="30" t="s">
        <v>21</v>
      </c>
      <c r="B143" s="31" t="s">
        <v>198</v>
      </c>
      <c r="C143" s="32">
        <v>5.73</v>
      </c>
      <c r="D143" s="33">
        <f>C143/14%</f>
        <v>40.928571428571431</v>
      </c>
      <c r="E143" s="34">
        <v>23248</v>
      </c>
      <c r="F143" s="40">
        <f t="shared" si="13"/>
        <v>290.60000000000002</v>
      </c>
      <c r="G143" s="22"/>
      <c r="H143" s="22"/>
      <c r="I143" s="22"/>
      <c r="J143" s="37" t="s">
        <v>86</v>
      </c>
    </row>
    <row r="144" spans="1:10" ht="16.5" x14ac:dyDescent="0.25">
      <c r="A144" s="28" t="s">
        <v>55</v>
      </c>
      <c r="B144" s="29" t="s">
        <v>199</v>
      </c>
      <c r="C144" s="33"/>
      <c r="D144" s="33"/>
      <c r="E144" s="34"/>
      <c r="F144" s="40"/>
      <c r="G144" s="36"/>
      <c r="H144" s="36"/>
      <c r="I144" s="36"/>
      <c r="J144" s="37"/>
    </row>
    <row r="145" spans="1:10" ht="16.5" x14ac:dyDescent="0.25">
      <c r="A145" s="28" t="s">
        <v>83</v>
      </c>
      <c r="B145" s="29" t="s">
        <v>84</v>
      </c>
      <c r="C145" s="32"/>
      <c r="D145" s="33"/>
      <c r="E145" s="34"/>
      <c r="F145" s="40"/>
      <c r="G145" s="22"/>
      <c r="H145" s="22"/>
      <c r="I145" s="22"/>
      <c r="J145" s="37"/>
    </row>
    <row r="146" spans="1:10" ht="16.5" x14ac:dyDescent="0.25">
      <c r="A146" s="30" t="s">
        <v>9</v>
      </c>
      <c r="B146" s="31" t="s">
        <v>200</v>
      </c>
      <c r="C146" s="32">
        <v>15.16</v>
      </c>
      <c r="D146" s="33">
        <f t="shared" si="12"/>
        <v>50.533333333333339</v>
      </c>
      <c r="E146" s="34">
        <v>15985</v>
      </c>
      <c r="F146" s="40">
        <f t="shared" si="13"/>
        <v>199.8125</v>
      </c>
      <c r="G146" s="22"/>
      <c r="H146" s="22"/>
      <c r="I146" s="22"/>
      <c r="J146" s="37" t="s">
        <v>86</v>
      </c>
    </row>
    <row r="147" spans="1:10" ht="16.5" x14ac:dyDescent="0.25">
      <c r="A147" s="30" t="s">
        <v>10</v>
      </c>
      <c r="B147" s="31" t="s">
        <v>201</v>
      </c>
      <c r="C147" s="32">
        <v>19.07</v>
      </c>
      <c r="D147" s="33">
        <f t="shared" si="12"/>
        <v>63.56666666666667</v>
      </c>
      <c r="E147" s="34">
        <v>14015</v>
      </c>
      <c r="F147" s="40">
        <f t="shared" si="13"/>
        <v>175.1875</v>
      </c>
      <c r="G147" s="22"/>
      <c r="H147" s="22"/>
      <c r="I147" s="22"/>
      <c r="J147" s="37" t="s">
        <v>86</v>
      </c>
    </row>
    <row r="148" spans="1:10" ht="16.5" x14ac:dyDescent="0.25">
      <c r="A148" s="30" t="s">
        <v>11</v>
      </c>
      <c r="B148" s="31" t="s">
        <v>202</v>
      </c>
      <c r="C148" s="32">
        <v>9.65</v>
      </c>
      <c r="D148" s="33">
        <f t="shared" si="12"/>
        <v>32.166666666666671</v>
      </c>
      <c r="E148" s="34">
        <v>9265</v>
      </c>
      <c r="F148" s="40">
        <f t="shared" si="13"/>
        <v>115.8125</v>
      </c>
      <c r="G148" s="22"/>
      <c r="H148" s="22"/>
      <c r="I148" s="22"/>
      <c r="J148" s="37" t="s">
        <v>86</v>
      </c>
    </row>
    <row r="149" spans="1:10" ht="16.5" x14ac:dyDescent="0.25">
      <c r="A149" s="30" t="s">
        <v>12</v>
      </c>
      <c r="B149" s="31" t="s">
        <v>203</v>
      </c>
      <c r="C149" s="32">
        <v>17.86</v>
      </c>
      <c r="D149" s="33">
        <f t="shared" si="12"/>
        <v>59.533333333333331</v>
      </c>
      <c r="E149" s="34">
        <v>15948</v>
      </c>
      <c r="F149" s="40">
        <f t="shared" si="13"/>
        <v>199.35</v>
      </c>
      <c r="G149" s="22"/>
      <c r="H149" s="22"/>
      <c r="I149" s="22"/>
      <c r="J149" s="37" t="s">
        <v>86</v>
      </c>
    </row>
    <row r="150" spans="1:10" ht="16.5" x14ac:dyDescent="0.25">
      <c r="A150" s="30" t="s">
        <v>13</v>
      </c>
      <c r="B150" s="31" t="s">
        <v>204</v>
      </c>
      <c r="C150" s="32">
        <v>14.39</v>
      </c>
      <c r="D150" s="33">
        <f t="shared" si="12"/>
        <v>47.966666666666669</v>
      </c>
      <c r="E150" s="34">
        <v>14019</v>
      </c>
      <c r="F150" s="40">
        <f t="shared" si="13"/>
        <v>175.23750000000001</v>
      </c>
      <c r="G150" s="22"/>
      <c r="H150" s="22"/>
      <c r="I150" s="22"/>
      <c r="J150" s="37" t="s">
        <v>86</v>
      </c>
    </row>
    <row r="151" spans="1:10" ht="16.5" x14ac:dyDescent="0.25">
      <c r="A151" s="30" t="s">
        <v>14</v>
      </c>
      <c r="B151" s="31" t="s">
        <v>205</v>
      </c>
      <c r="C151" s="32">
        <v>13.49</v>
      </c>
      <c r="D151" s="33">
        <f t="shared" si="12"/>
        <v>44.966666666666669</v>
      </c>
      <c r="E151" s="34">
        <v>11040</v>
      </c>
      <c r="F151" s="40">
        <f t="shared" si="13"/>
        <v>138</v>
      </c>
      <c r="G151" s="22"/>
      <c r="H151" s="22"/>
      <c r="I151" s="22"/>
      <c r="J151" s="37" t="s">
        <v>86</v>
      </c>
    </row>
    <row r="152" spans="1:10" ht="16.5" x14ac:dyDescent="0.25">
      <c r="A152" s="30" t="s">
        <v>15</v>
      </c>
      <c r="B152" s="31" t="s">
        <v>206</v>
      </c>
      <c r="C152" s="32">
        <v>7.11</v>
      </c>
      <c r="D152" s="33">
        <f t="shared" si="12"/>
        <v>23.700000000000003</v>
      </c>
      <c r="E152" s="34">
        <v>8079</v>
      </c>
      <c r="F152" s="40">
        <f t="shared" si="13"/>
        <v>100.9875</v>
      </c>
      <c r="G152" s="22"/>
      <c r="H152" s="22"/>
      <c r="I152" s="22"/>
      <c r="J152" s="37" t="s">
        <v>86</v>
      </c>
    </row>
    <row r="153" spans="1:10" ht="16.5" x14ac:dyDescent="0.25">
      <c r="A153" s="30" t="s">
        <v>16</v>
      </c>
      <c r="B153" s="31" t="s">
        <v>207</v>
      </c>
      <c r="C153" s="32">
        <v>12.5</v>
      </c>
      <c r="D153" s="33">
        <f t="shared" si="12"/>
        <v>41.666666666666671</v>
      </c>
      <c r="E153" s="34">
        <v>14381</v>
      </c>
      <c r="F153" s="40">
        <f t="shared" si="13"/>
        <v>179.76249999999999</v>
      </c>
      <c r="G153" s="22"/>
      <c r="H153" s="22"/>
      <c r="I153" s="22"/>
      <c r="J153" s="37" t="s">
        <v>86</v>
      </c>
    </row>
    <row r="154" spans="1:10" ht="16.5" x14ac:dyDescent="0.25">
      <c r="A154" s="30" t="s">
        <v>17</v>
      </c>
      <c r="B154" s="31" t="s">
        <v>208</v>
      </c>
      <c r="C154" s="32">
        <v>9.58</v>
      </c>
      <c r="D154" s="33">
        <f t="shared" si="12"/>
        <v>31.933333333333334</v>
      </c>
      <c r="E154" s="34">
        <v>12525</v>
      </c>
      <c r="F154" s="40">
        <f t="shared" si="13"/>
        <v>156.5625</v>
      </c>
      <c r="G154" s="22"/>
      <c r="H154" s="22"/>
      <c r="I154" s="22"/>
      <c r="J154" s="37" t="s">
        <v>86</v>
      </c>
    </row>
    <row r="155" spans="1:10" ht="16.5" x14ac:dyDescent="0.25">
      <c r="A155" s="30" t="s">
        <v>18</v>
      </c>
      <c r="B155" s="31" t="s">
        <v>209</v>
      </c>
      <c r="C155" s="32">
        <v>11.47</v>
      </c>
      <c r="D155" s="33">
        <f t="shared" si="12"/>
        <v>38.233333333333334</v>
      </c>
      <c r="E155" s="34">
        <v>11515</v>
      </c>
      <c r="F155" s="40">
        <f t="shared" si="13"/>
        <v>143.9375</v>
      </c>
      <c r="G155" s="22"/>
      <c r="H155" s="22"/>
      <c r="I155" s="22"/>
      <c r="J155" s="37" t="s">
        <v>86</v>
      </c>
    </row>
    <row r="156" spans="1:10" ht="16.5" x14ac:dyDescent="0.25">
      <c r="A156" s="30" t="s">
        <v>19</v>
      </c>
      <c r="B156" s="31" t="s">
        <v>210</v>
      </c>
      <c r="C156" s="32">
        <v>11.42</v>
      </c>
      <c r="D156" s="33">
        <f t="shared" si="12"/>
        <v>38.06666666666667</v>
      </c>
      <c r="E156" s="34">
        <v>13169</v>
      </c>
      <c r="F156" s="40">
        <f t="shared" si="13"/>
        <v>164.61250000000001</v>
      </c>
      <c r="G156" s="22"/>
      <c r="H156" s="22"/>
      <c r="I156" s="22"/>
      <c r="J156" s="37" t="s">
        <v>86</v>
      </c>
    </row>
    <row r="157" spans="1:10" ht="16.5" x14ac:dyDescent="0.25">
      <c r="A157" s="30" t="s">
        <v>31</v>
      </c>
      <c r="B157" s="31" t="s">
        <v>211</v>
      </c>
      <c r="C157" s="32">
        <v>13.3</v>
      </c>
      <c r="D157" s="33">
        <f t="shared" si="12"/>
        <v>44.333333333333336</v>
      </c>
      <c r="E157" s="34">
        <v>13045</v>
      </c>
      <c r="F157" s="40">
        <f t="shared" si="13"/>
        <v>163.0625</v>
      </c>
      <c r="G157" s="22"/>
      <c r="H157" s="22"/>
      <c r="I157" s="22"/>
      <c r="J157" s="37" t="s">
        <v>86</v>
      </c>
    </row>
    <row r="158" spans="1:10" ht="16.5" x14ac:dyDescent="0.25">
      <c r="A158" s="30" t="s">
        <v>32</v>
      </c>
      <c r="B158" s="31" t="s">
        <v>212</v>
      </c>
      <c r="C158" s="32">
        <v>9.6199999999999992</v>
      </c>
      <c r="D158" s="33">
        <f t="shared" si="12"/>
        <v>32.066666666666663</v>
      </c>
      <c r="E158" s="34">
        <v>9738</v>
      </c>
      <c r="F158" s="40">
        <f t="shared" si="13"/>
        <v>121.72499999999999</v>
      </c>
      <c r="G158" s="22"/>
      <c r="H158" s="22"/>
      <c r="I158" s="22"/>
      <c r="J158" s="37" t="s">
        <v>86</v>
      </c>
    </row>
    <row r="159" spans="1:10" ht="16.5" x14ac:dyDescent="0.25">
      <c r="A159" s="30" t="s">
        <v>33</v>
      </c>
      <c r="B159" s="31" t="s">
        <v>213</v>
      </c>
      <c r="C159" s="32">
        <v>11.84</v>
      </c>
      <c r="D159" s="33">
        <f t="shared" si="12"/>
        <v>39.466666666666669</v>
      </c>
      <c r="E159" s="34">
        <v>9204</v>
      </c>
      <c r="F159" s="40">
        <f t="shared" si="13"/>
        <v>115.05</v>
      </c>
      <c r="G159" s="22"/>
      <c r="H159" s="22"/>
      <c r="I159" s="22"/>
      <c r="J159" s="37" t="s">
        <v>86</v>
      </c>
    </row>
    <row r="160" spans="1:10" ht="16.5" x14ac:dyDescent="0.25">
      <c r="A160" s="30" t="s">
        <v>34</v>
      </c>
      <c r="B160" s="31" t="s">
        <v>214</v>
      </c>
      <c r="C160" s="32">
        <v>12.25</v>
      </c>
      <c r="D160" s="33">
        <f t="shared" si="12"/>
        <v>40.833333333333336</v>
      </c>
      <c r="E160" s="34">
        <v>12967</v>
      </c>
      <c r="F160" s="40">
        <f t="shared" si="13"/>
        <v>162.08750000000001</v>
      </c>
      <c r="G160" s="22"/>
      <c r="H160" s="22"/>
      <c r="I160" s="22"/>
      <c r="J160" s="37" t="s">
        <v>86</v>
      </c>
    </row>
    <row r="161" spans="1:10" ht="16.5" x14ac:dyDescent="0.25">
      <c r="A161" s="30" t="s">
        <v>36</v>
      </c>
      <c r="B161" s="31" t="s">
        <v>215</v>
      </c>
      <c r="C161" s="32">
        <v>14.28</v>
      </c>
      <c r="D161" s="33">
        <f t="shared" si="12"/>
        <v>47.6</v>
      </c>
      <c r="E161" s="34">
        <v>11967</v>
      </c>
      <c r="F161" s="40">
        <f t="shared" si="13"/>
        <v>149.58750000000001</v>
      </c>
      <c r="G161" s="22"/>
      <c r="H161" s="22"/>
      <c r="I161" s="22"/>
      <c r="J161" s="37" t="s">
        <v>86</v>
      </c>
    </row>
    <row r="162" spans="1:10" ht="16.5" x14ac:dyDescent="0.25">
      <c r="A162" s="30" t="s">
        <v>37</v>
      </c>
      <c r="B162" s="31" t="s">
        <v>216</v>
      </c>
      <c r="C162" s="32">
        <v>10.79</v>
      </c>
      <c r="D162" s="33">
        <f t="shared" si="12"/>
        <v>35.966666666666669</v>
      </c>
      <c r="E162" s="34">
        <v>8160</v>
      </c>
      <c r="F162" s="40">
        <f t="shared" si="13"/>
        <v>102</v>
      </c>
      <c r="G162" s="22"/>
      <c r="H162" s="22"/>
      <c r="I162" s="22"/>
      <c r="J162" s="37" t="s">
        <v>86</v>
      </c>
    </row>
    <row r="163" spans="1:10" ht="16.5" x14ac:dyDescent="0.25">
      <c r="A163" s="30" t="s">
        <v>38</v>
      </c>
      <c r="B163" s="31" t="s">
        <v>217</v>
      </c>
      <c r="C163" s="32">
        <v>14.08</v>
      </c>
      <c r="D163" s="33">
        <f t="shared" si="12"/>
        <v>46.933333333333337</v>
      </c>
      <c r="E163" s="34">
        <v>11076</v>
      </c>
      <c r="F163" s="40">
        <f t="shared" si="13"/>
        <v>138.44999999999999</v>
      </c>
      <c r="G163" s="22"/>
      <c r="H163" s="22"/>
      <c r="I163" s="22"/>
      <c r="J163" s="37" t="s">
        <v>86</v>
      </c>
    </row>
    <row r="164" spans="1:10" ht="16.5" x14ac:dyDescent="0.25">
      <c r="A164" s="28" t="s">
        <v>92</v>
      </c>
      <c r="B164" s="29" t="s">
        <v>52</v>
      </c>
      <c r="C164" s="32"/>
      <c r="D164" s="33"/>
      <c r="E164" s="34"/>
      <c r="F164" s="40"/>
      <c r="G164" s="22"/>
      <c r="H164" s="22"/>
      <c r="I164" s="22"/>
      <c r="J164" s="37"/>
    </row>
    <row r="165" spans="1:10" ht="16.5" x14ac:dyDescent="0.25">
      <c r="A165" s="30" t="s">
        <v>21</v>
      </c>
      <c r="B165" s="31" t="s">
        <v>218</v>
      </c>
      <c r="C165" s="32">
        <v>3.05</v>
      </c>
      <c r="D165" s="33">
        <f>C165/14%</f>
        <v>21.785714285714281</v>
      </c>
      <c r="E165" s="34">
        <v>9674</v>
      </c>
      <c r="F165" s="40">
        <f t="shared" si="13"/>
        <v>120.925</v>
      </c>
      <c r="G165" s="22"/>
      <c r="H165" s="22"/>
      <c r="I165" s="22"/>
      <c r="J165" s="37" t="s">
        <v>86</v>
      </c>
    </row>
    <row r="166" spans="1:10" ht="16.5" x14ac:dyDescent="0.25">
      <c r="A166" s="28" t="s">
        <v>58</v>
      </c>
      <c r="B166" s="29" t="s">
        <v>219</v>
      </c>
      <c r="C166" s="32"/>
      <c r="D166" s="33"/>
      <c r="E166" s="34"/>
      <c r="F166" s="40"/>
      <c r="G166" s="36"/>
      <c r="H166" s="36"/>
      <c r="I166" s="36"/>
      <c r="J166" s="37"/>
    </row>
    <row r="167" spans="1:10" ht="16.5" x14ac:dyDescent="0.25">
      <c r="A167" s="28" t="s">
        <v>83</v>
      </c>
      <c r="B167" s="29" t="s">
        <v>84</v>
      </c>
      <c r="C167" s="32"/>
      <c r="D167" s="33"/>
      <c r="E167" s="34"/>
      <c r="F167" s="40"/>
      <c r="G167" s="22"/>
      <c r="H167" s="22"/>
      <c r="I167" s="22"/>
      <c r="J167" s="37"/>
    </row>
    <row r="168" spans="1:10" ht="16.5" x14ac:dyDescent="0.25">
      <c r="A168" s="30" t="s">
        <v>9</v>
      </c>
      <c r="B168" s="31" t="s">
        <v>220</v>
      </c>
      <c r="C168" s="32">
        <v>13.76</v>
      </c>
      <c r="D168" s="33">
        <f t="shared" si="12"/>
        <v>45.866666666666667</v>
      </c>
      <c r="E168" s="34">
        <v>14358</v>
      </c>
      <c r="F168" s="40">
        <f t="shared" si="13"/>
        <v>179.47499999999999</v>
      </c>
      <c r="G168" s="22"/>
      <c r="H168" s="22"/>
      <c r="I168" s="22"/>
      <c r="J168" s="37" t="s">
        <v>86</v>
      </c>
    </row>
    <row r="169" spans="1:10" ht="16.5" x14ac:dyDescent="0.25">
      <c r="A169" s="30" t="s">
        <v>10</v>
      </c>
      <c r="B169" s="31" t="s">
        <v>221</v>
      </c>
      <c r="C169" s="32">
        <v>13.22</v>
      </c>
      <c r="D169" s="33">
        <f t="shared" si="12"/>
        <v>44.06666666666667</v>
      </c>
      <c r="E169" s="34">
        <v>10497</v>
      </c>
      <c r="F169" s="40">
        <f t="shared" si="13"/>
        <v>131.21250000000001</v>
      </c>
      <c r="G169" s="22"/>
      <c r="H169" s="22"/>
      <c r="I169" s="22"/>
      <c r="J169" s="37" t="s">
        <v>86</v>
      </c>
    </row>
    <row r="170" spans="1:10" ht="16.5" x14ac:dyDescent="0.25">
      <c r="A170" s="30" t="s">
        <v>11</v>
      </c>
      <c r="B170" s="31" t="s">
        <v>222</v>
      </c>
      <c r="C170" s="32">
        <v>17.14</v>
      </c>
      <c r="D170" s="33">
        <f t="shared" si="12"/>
        <v>57.13333333333334</v>
      </c>
      <c r="E170" s="34">
        <v>13910</v>
      </c>
      <c r="F170" s="40">
        <f t="shared" si="13"/>
        <v>173.875</v>
      </c>
      <c r="G170" s="22"/>
      <c r="H170" s="22"/>
      <c r="I170" s="22"/>
      <c r="J170" s="37" t="s">
        <v>86</v>
      </c>
    </row>
    <row r="171" spans="1:10" ht="16.5" x14ac:dyDescent="0.25">
      <c r="A171" s="30" t="s">
        <v>12</v>
      </c>
      <c r="B171" s="31" t="s">
        <v>223</v>
      </c>
      <c r="C171" s="32">
        <v>14.84</v>
      </c>
      <c r="D171" s="33">
        <f t="shared" si="12"/>
        <v>49.466666666666669</v>
      </c>
      <c r="E171" s="34">
        <v>12853</v>
      </c>
      <c r="F171" s="40">
        <f t="shared" si="13"/>
        <v>160.66249999999999</v>
      </c>
      <c r="G171" s="22"/>
      <c r="H171" s="22"/>
      <c r="I171" s="22"/>
      <c r="J171" s="37" t="s">
        <v>86</v>
      </c>
    </row>
    <row r="172" spans="1:10" ht="16.5" x14ac:dyDescent="0.25">
      <c r="A172" s="30" t="s">
        <v>13</v>
      </c>
      <c r="B172" s="31" t="s">
        <v>224</v>
      </c>
      <c r="C172" s="32">
        <v>15.67</v>
      </c>
      <c r="D172" s="33">
        <f t="shared" si="12"/>
        <v>52.233333333333334</v>
      </c>
      <c r="E172" s="34">
        <v>13194</v>
      </c>
      <c r="F172" s="40">
        <f t="shared" si="13"/>
        <v>164.92500000000001</v>
      </c>
      <c r="G172" s="22"/>
      <c r="H172" s="22"/>
      <c r="I172" s="22"/>
      <c r="J172" s="37" t="s">
        <v>86</v>
      </c>
    </row>
    <row r="173" spans="1:10" ht="16.5" x14ac:dyDescent="0.25">
      <c r="A173" s="30" t="s">
        <v>14</v>
      </c>
      <c r="B173" s="31" t="s">
        <v>225</v>
      </c>
      <c r="C173" s="32">
        <v>19.48</v>
      </c>
      <c r="D173" s="33">
        <f t="shared" si="12"/>
        <v>64.933333333333337</v>
      </c>
      <c r="E173" s="34">
        <v>16878</v>
      </c>
      <c r="F173" s="40">
        <f t="shared" si="13"/>
        <v>210.97499999999999</v>
      </c>
      <c r="G173" s="22"/>
      <c r="H173" s="22"/>
      <c r="I173" s="22"/>
      <c r="J173" s="37" t="s">
        <v>86</v>
      </c>
    </row>
    <row r="174" spans="1:10" ht="16.5" x14ac:dyDescent="0.25">
      <c r="A174" s="30" t="s">
        <v>15</v>
      </c>
      <c r="B174" s="31" t="s">
        <v>226</v>
      </c>
      <c r="C174" s="32">
        <v>12.8</v>
      </c>
      <c r="D174" s="33">
        <f t="shared" si="12"/>
        <v>42.666666666666671</v>
      </c>
      <c r="E174" s="34">
        <v>10094</v>
      </c>
      <c r="F174" s="40">
        <f t="shared" si="13"/>
        <v>126.175</v>
      </c>
      <c r="G174" s="22"/>
      <c r="H174" s="22"/>
      <c r="I174" s="22"/>
      <c r="J174" s="37" t="s">
        <v>86</v>
      </c>
    </row>
    <row r="175" spans="1:10" ht="16.5" x14ac:dyDescent="0.25">
      <c r="A175" s="30" t="s">
        <v>16</v>
      </c>
      <c r="B175" s="31" t="s">
        <v>227</v>
      </c>
      <c r="C175" s="32">
        <v>8.2100000000000009</v>
      </c>
      <c r="D175" s="33">
        <f t="shared" si="12"/>
        <v>27.366666666666671</v>
      </c>
      <c r="E175" s="34">
        <v>6398</v>
      </c>
      <c r="F175" s="40">
        <f t="shared" si="13"/>
        <v>79.974999999999994</v>
      </c>
      <c r="G175" s="22"/>
      <c r="H175" s="22"/>
      <c r="I175" s="22"/>
      <c r="J175" s="37" t="s">
        <v>86</v>
      </c>
    </row>
    <row r="176" spans="1:10" ht="16.5" x14ac:dyDescent="0.25">
      <c r="A176" s="30" t="s">
        <v>17</v>
      </c>
      <c r="B176" s="31" t="s">
        <v>228</v>
      </c>
      <c r="C176" s="32">
        <v>17.829999999999998</v>
      </c>
      <c r="D176" s="33">
        <f t="shared" si="12"/>
        <v>59.43333333333333</v>
      </c>
      <c r="E176" s="34">
        <v>16220</v>
      </c>
      <c r="F176" s="40">
        <f t="shared" si="13"/>
        <v>202.75</v>
      </c>
      <c r="G176" s="22"/>
      <c r="H176" s="22"/>
      <c r="I176" s="22"/>
      <c r="J176" s="37" t="s">
        <v>86</v>
      </c>
    </row>
    <row r="177" spans="1:10" ht="16.5" x14ac:dyDescent="0.25">
      <c r="A177" s="30" t="s">
        <v>18</v>
      </c>
      <c r="B177" s="31" t="s">
        <v>229</v>
      </c>
      <c r="C177" s="32">
        <v>14.26</v>
      </c>
      <c r="D177" s="33">
        <f t="shared" si="12"/>
        <v>47.533333333333331</v>
      </c>
      <c r="E177" s="34">
        <v>12522</v>
      </c>
      <c r="F177" s="40">
        <f t="shared" si="13"/>
        <v>156.52500000000001</v>
      </c>
      <c r="G177" s="22"/>
      <c r="H177" s="22"/>
      <c r="I177" s="22"/>
      <c r="J177" s="37" t="s">
        <v>86</v>
      </c>
    </row>
    <row r="178" spans="1:10" ht="16.5" x14ac:dyDescent="0.25">
      <c r="A178" s="30" t="s">
        <v>19</v>
      </c>
      <c r="B178" s="31" t="s">
        <v>230</v>
      </c>
      <c r="C178" s="32">
        <v>19.09</v>
      </c>
      <c r="D178" s="33">
        <f t="shared" si="12"/>
        <v>63.633333333333333</v>
      </c>
      <c r="E178" s="34">
        <v>14116</v>
      </c>
      <c r="F178" s="40">
        <f t="shared" si="13"/>
        <v>176.45</v>
      </c>
      <c r="G178" s="22"/>
      <c r="H178" s="22"/>
      <c r="I178" s="22"/>
      <c r="J178" s="37" t="s">
        <v>86</v>
      </c>
    </row>
    <row r="179" spans="1:10" ht="16.5" x14ac:dyDescent="0.25">
      <c r="A179" s="30" t="s">
        <v>31</v>
      </c>
      <c r="B179" s="31" t="s">
        <v>231</v>
      </c>
      <c r="C179" s="32">
        <v>10.49</v>
      </c>
      <c r="D179" s="33">
        <f t="shared" si="12"/>
        <v>34.966666666666669</v>
      </c>
      <c r="E179" s="34">
        <v>8240</v>
      </c>
      <c r="F179" s="40">
        <f t="shared" si="13"/>
        <v>103</v>
      </c>
      <c r="G179" s="22"/>
      <c r="H179" s="22"/>
      <c r="I179" s="22"/>
      <c r="J179" s="37" t="s">
        <v>86</v>
      </c>
    </row>
    <row r="180" spans="1:10" ht="16.5" x14ac:dyDescent="0.25">
      <c r="A180" s="28" t="s">
        <v>92</v>
      </c>
      <c r="B180" s="29" t="s">
        <v>52</v>
      </c>
      <c r="C180" s="32"/>
      <c r="D180" s="33"/>
      <c r="E180" s="34"/>
      <c r="F180" s="40"/>
      <c r="G180" s="22"/>
      <c r="H180" s="22"/>
      <c r="I180" s="22"/>
      <c r="J180" s="37"/>
    </row>
    <row r="181" spans="1:10" ht="16.5" x14ac:dyDescent="0.25">
      <c r="A181" s="30" t="s">
        <v>21</v>
      </c>
      <c r="B181" s="31" t="s">
        <v>232</v>
      </c>
      <c r="C181" s="32">
        <v>7.69</v>
      </c>
      <c r="D181" s="33">
        <f>C181/14%</f>
        <v>54.928571428571423</v>
      </c>
      <c r="E181" s="34">
        <v>15798</v>
      </c>
      <c r="F181" s="40">
        <f t="shared" si="13"/>
        <v>197.47499999999999</v>
      </c>
      <c r="G181" s="22"/>
      <c r="H181" s="22"/>
      <c r="I181" s="22"/>
      <c r="J181" s="37" t="s">
        <v>86</v>
      </c>
    </row>
    <row r="182" spans="1:10" ht="16.5" x14ac:dyDescent="0.25">
      <c r="A182" s="28" t="s">
        <v>86</v>
      </c>
      <c r="B182" s="29" t="s">
        <v>233</v>
      </c>
      <c r="C182" s="32"/>
      <c r="D182" s="33"/>
      <c r="E182" s="34"/>
      <c r="F182" s="40"/>
      <c r="G182" s="36"/>
      <c r="H182" s="36"/>
      <c r="I182" s="36"/>
      <c r="J182" s="37"/>
    </row>
    <row r="183" spans="1:10" ht="16.5" x14ac:dyDescent="0.25">
      <c r="A183" s="28" t="s">
        <v>83</v>
      </c>
      <c r="B183" s="29" t="s">
        <v>84</v>
      </c>
      <c r="C183" s="32"/>
      <c r="D183" s="33"/>
      <c r="E183" s="34"/>
      <c r="F183" s="40"/>
      <c r="G183" s="22"/>
      <c r="H183" s="22"/>
      <c r="I183" s="22"/>
      <c r="J183" s="37"/>
    </row>
    <row r="184" spans="1:10" ht="16.5" x14ac:dyDescent="0.25">
      <c r="A184" s="30" t="s">
        <v>9</v>
      </c>
      <c r="B184" s="31" t="s">
        <v>234</v>
      </c>
      <c r="C184" s="32">
        <v>13.78</v>
      </c>
      <c r="D184" s="33">
        <f t="shared" si="12"/>
        <v>45.93333333333333</v>
      </c>
      <c r="E184" s="34">
        <v>12735</v>
      </c>
      <c r="F184" s="40">
        <f t="shared" si="13"/>
        <v>159.1875</v>
      </c>
      <c r="G184" s="22"/>
      <c r="H184" s="22"/>
      <c r="I184" s="22"/>
      <c r="J184" s="37" t="s">
        <v>86</v>
      </c>
    </row>
    <row r="185" spans="1:10" ht="16.5" x14ac:dyDescent="0.25">
      <c r="A185" s="30" t="s">
        <v>10</v>
      </c>
      <c r="B185" s="31" t="s">
        <v>235</v>
      </c>
      <c r="C185" s="32">
        <v>13.53</v>
      </c>
      <c r="D185" s="33">
        <f t="shared" si="12"/>
        <v>45.1</v>
      </c>
      <c r="E185" s="34">
        <v>14276</v>
      </c>
      <c r="F185" s="40">
        <f t="shared" si="13"/>
        <v>178.45</v>
      </c>
      <c r="G185" s="22"/>
      <c r="H185" s="22"/>
      <c r="I185" s="22"/>
      <c r="J185" s="37" t="s">
        <v>86</v>
      </c>
    </row>
    <row r="186" spans="1:10" ht="16.5" x14ac:dyDescent="0.25">
      <c r="A186" s="30" t="s">
        <v>11</v>
      </c>
      <c r="B186" s="31" t="s">
        <v>236</v>
      </c>
      <c r="C186" s="32">
        <v>20.91</v>
      </c>
      <c r="D186" s="33">
        <f t="shared" si="12"/>
        <v>69.7</v>
      </c>
      <c r="E186" s="34">
        <v>9016</v>
      </c>
      <c r="F186" s="23">
        <f t="shared" si="13"/>
        <v>112.7</v>
      </c>
      <c r="G186" s="36"/>
      <c r="H186" s="36"/>
      <c r="I186" s="36"/>
      <c r="J186" s="37" t="s">
        <v>86</v>
      </c>
    </row>
    <row r="187" spans="1:10" ht="16.5" x14ac:dyDescent="0.25">
      <c r="A187" s="30" t="s">
        <v>12</v>
      </c>
      <c r="B187" s="31" t="s">
        <v>237</v>
      </c>
      <c r="C187" s="32">
        <v>38.979999999999997</v>
      </c>
      <c r="D187" s="33">
        <f t="shared" si="12"/>
        <v>129.93333333333334</v>
      </c>
      <c r="E187" s="34">
        <v>20923</v>
      </c>
      <c r="F187" s="23">
        <f t="shared" si="13"/>
        <v>261.53750000000002</v>
      </c>
      <c r="G187" s="36"/>
      <c r="H187" s="36"/>
      <c r="I187" s="36"/>
      <c r="J187" s="37"/>
    </row>
    <row r="188" spans="1:10" ht="16.5" x14ac:dyDescent="0.25">
      <c r="A188" s="30" t="s">
        <v>13</v>
      </c>
      <c r="B188" s="31" t="s">
        <v>238</v>
      </c>
      <c r="C188" s="32">
        <v>21.2</v>
      </c>
      <c r="D188" s="33">
        <f t="shared" si="12"/>
        <v>70.666666666666671</v>
      </c>
      <c r="E188" s="34">
        <v>13141</v>
      </c>
      <c r="F188" s="23">
        <f t="shared" si="13"/>
        <v>164.26249999999999</v>
      </c>
      <c r="G188" s="36"/>
      <c r="H188" s="36"/>
      <c r="I188" s="36"/>
      <c r="J188" s="37" t="s">
        <v>86</v>
      </c>
    </row>
    <row r="189" spans="1:10" ht="16.5" x14ac:dyDescent="0.25">
      <c r="A189" s="30" t="s">
        <v>14</v>
      </c>
      <c r="B189" s="31" t="s">
        <v>239</v>
      </c>
      <c r="C189" s="32">
        <v>25.23</v>
      </c>
      <c r="D189" s="33">
        <f t="shared" si="12"/>
        <v>84.100000000000009</v>
      </c>
      <c r="E189" s="34">
        <v>9395</v>
      </c>
      <c r="F189" s="23">
        <f t="shared" si="13"/>
        <v>117.4375</v>
      </c>
      <c r="G189" s="36"/>
      <c r="H189" s="36"/>
      <c r="I189" s="36"/>
      <c r="J189" s="37" t="s">
        <v>86</v>
      </c>
    </row>
    <row r="190" spans="1:10" ht="16.5" x14ac:dyDescent="0.25">
      <c r="A190" s="30" t="s">
        <v>15</v>
      </c>
      <c r="B190" s="31" t="s">
        <v>240</v>
      </c>
      <c r="C190" s="32">
        <v>11.65</v>
      </c>
      <c r="D190" s="33">
        <f t="shared" si="12"/>
        <v>38.833333333333336</v>
      </c>
      <c r="E190" s="34">
        <v>12741</v>
      </c>
      <c r="F190" s="23">
        <f t="shared" si="13"/>
        <v>159.26249999999999</v>
      </c>
      <c r="G190" s="36"/>
      <c r="H190" s="36"/>
      <c r="I190" s="36"/>
      <c r="J190" s="37" t="s">
        <v>86</v>
      </c>
    </row>
    <row r="191" spans="1:10" ht="16.5" x14ac:dyDescent="0.25">
      <c r="A191" s="30" t="s">
        <v>16</v>
      </c>
      <c r="B191" s="31" t="s">
        <v>241</v>
      </c>
      <c r="C191" s="32">
        <v>24.17</v>
      </c>
      <c r="D191" s="33">
        <f t="shared" si="12"/>
        <v>80.566666666666677</v>
      </c>
      <c r="E191" s="34">
        <v>19551</v>
      </c>
      <c r="F191" s="23">
        <f t="shared" si="13"/>
        <v>244.38749999999999</v>
      </c>
      <c r="G191" s="36"/>
      <c r="H191" s="36"/>
      <c r="I191" s="36"/>
      <c r="J191" s="37" t="s">
        <v>86</v>
      </c>
    </row>
    <row r="192" spans="1:10" ht="16.5" x14ac:dyDescent="0.25">
      <c r="A192" s="30" t="s">
        <v>17</v>
      </c>
      <c r="B192" s="31" t="s">
        <v>242</v>
      </c>
      <c r="C192" s="32">
        <v>14.53</v>
      </c>
      <c r="D192" s="33">
        <f t="shared" si="12"/>
        <v>48.43333333333333</v>
      </c>
      <c r="E192" s="34">
        <v>19121</v>
      </c>
      <c r="F192" s="23">
        <f t="shared" si="13"/>
        <v>239.01249999999999</v>
      </c>
      <c r="G192" s="36"/>
      <c r="H192" s="36"/>
      <c r="I192" s="36"/>
      <c r="J192" s="37" t="s">
        <v>86</v>
      </c>
    </row>
    <row r="193" spans="1:10" ht="16.5" x14ac:dyDescent="0.25">
      <c r="A193" s="30" t="s">
        <v>18</v>
      </c>
      <c r="B193" s="31" t="s">
        <v>243</v>
      </c>
      <c r="C193" s="32">
        <v>88.49</v>
      </c>
      <c r="D193" s="33">
        <f t="shared" si="12"/>
        <v>294.96666666666664</v>
      </c>
      <c r="E193" s="34">
        <v>17529</v>
      </c>
      <c r="F193" s="23">
        <f t="shared" si="13"/>
        <v>219.11250000000001</v>
      </c>
      <c r="G193" s="36"/>
      <c r="H193" s="36"/>
      <c r="I193" s="36"/>
      <c r="J193" s="37" t="s">
        <v>86</v>
      </c>
    </row>
    <row r="194" spans="1:10" ht="16.5" x14ac:dyDescent="0.25">
      <c r="A194" s="30" t="s">
        <v>19</v>
      </c>
      <c r="B194" s="31" t="s">
        <v>244</v>
      </c>
      <c r="C194" s="32">
        <v>17.920000000000002</v>
      </c>
      <c r="D194" s="33">
        <f t="shared" si="12"/>
        <v>59.733333333333341</v>
      </c>
      <c r="E194" s="34">
        <v>12575</v>
      </c>
      <c r="F194" s="23">
        <f t="shared" si="13"/>
        <v>157.1875</v>
      </c>
      <c r="G194" s="36"/>
      <c r="H194" s="36"/>
      <c r="I194" s="36"/>
      <c r="J194" s="37" t="s">
        <v>86</v>
      </c>
    </row>
    <row r="195" spans="1:10" ht="16.5" x14ac:dyDescent="0.25">
      <c r="A195" s="28" t="s">
        <v>92</v>
      </c>
      <c r="B195" s="29" t="s">
        <v>52</v>
      </c>
      <c r="C195" s="32"/>
      <c r="D195" s="33"/>
      <c r="E195" s="34"/>
      <c r="F195" s="40"/>
      <c r="G195" s="22"/>
      <c r="H195" s="22"/>
      <c r="I195" s="22"/>
      <c r="J195" s="37" t="s">
        <v>86</v>
      </c>
    </row>
    <row r="196" spans="1:10" ht="16.5" x14ac:dyDescent="0.25">
      <c r="A196" s="30" t="s">
        <v>21</v>
      </c>
      <c r="B196" s="31" t="s">
        <v>245</v>
      </c>
      <c r="C196" s="32">
        <v>3.23</v>
      </c>
      <c r="D196" s="33">
        <f>C196/14%</f>
        <v>23.071428571428569</v>
      </c>
      <c r="E196" s="34">
        <v>6732</v>
      </c>
      <c r="F196" s="40">
        <f t="shared" si="13"/>
        <v>84.15</v>
      </c>
      <c r="G196" s="22"/>
      <c r="H196" s="22"/>
      <c r="I196" s="22"/>
      <c r="J196" s="37" t="s">
        <v>86</v>
      </c>
    </row>
    <row r="197" spans="1:10" ht="16.5" x14ac:dyDescent="0.25">
      <c r="A197" s="30" t="s">
        <v>22</v>
      </c>
      <c r="B197" s="31" t="s">
        <v>246</v>
      </c>
      <c r="C197" s="32">
        <v>7.52</v>
      </c>
      <c r="D197" s="33">
        <f>C197/14%</f>
        <v>53.714285714285708</v>
      </c>
      <c r="E197" s="34">
        <v>15968</v>
      </c>
      <c r="F197" s="40">
        <f t="shared" si="13"/>
        <v>199.6</v>
      </c>
      <c r="G197" s="22"/>
      <c r="H197" s="22"/>
      <c r="I197" s="22"/>
      <c r="J197" s="37" t="s">
        <v>86</v>
      </c>
    </row>
    <row r="198" spans="1:10" ht="16.5" x14ac:dyDescent="0.25">
      <c r="A198" s="28" t="s">
        <v>247</v>
      </c>
      <c r="B198" s="29" t="s">
        <v>248</v>
      </c>
      <c r="C198" s="32"/>
      <c r="D198" s="33"/>
      <c r="E198" s="34"/>
      <c r="F198" s="40"/>
      <c r="G198" s="36"/>
      <c r="H198" s="36"/>
      <c r="I198" s="36"/>
      <c r="J198" s="37"/>
    </row>
    <row r="199" spans="1:10" ht="16.5" x14ac:dyDescent="0.25">
      <c r="A199" s="28" t="s">
        <v>83</v>
      </c>
      <c r="B199" s="29" t="s">
        <v>84</v>
      </c>
      <c r="C199" s="32"/>
      <c r="D199" s="33"/>
      <c r="E199" s="34"/>
      <c r="F199" s="40"/>
      <c r="G199" s="36"/>
      <c r="H199" s="36"/>
      <c r="I199" s="36"/>
      <c r="J199" s="37"/>
    </row>
    <row r="200" spans="1:10" ht="16.5" x14ac:dyDescent="0.25">
      <c r="A200" s="30" t="s">
        <v>9</v>
      </c>
      <c r="B200" s="31" t="s">
        <v>249</v>
      </c>
      <c r="C200" s="32">
        <v>29.66</v>
      </c>
      <c r="D200" s="33">
        <f t="shared" si="12"/>
        <v>98.866666666666674</v>
      </c>
      <c r="E200" s="34">
        <v>8357</v>
      </c>
      <c r="F200" s="40">
        <f t="shared" si="13"/>
        <v>104.46250000000001</v>
      </c>
      <c r="G200" s="22"/>
      <c r="H200" s="22"/>
      <c r="I200" s="35" t="s">
        <v>250</v>
      </c>
      <c r="J200" s="37" t="s">
        <v>86</v>
      </c>
    </row>
    <row r="201" spans="1:10" ht="16.5" x14ac:dyDescent="0.25">
      <c r="A201" s="30" t="s">
        <v>10</v>
      </c>
      <c r="B201" s="31" t="s">
        <v>251</v>
      </c>
      <c r="C201" s="32">
        <v>123.94</v>
      </c>
      <c r="D201" s="33">
        <f t="shared" si="12"/>
        <v>413.13333333333333</v>
      </c>
      <c r="E201" s="34">
        <v>5041</v>
      </c>
      <c r="F201" s="40">
        <f t="shared" si="13"/>
        <v>63.012500000000003</v>
      </c>
      <c r="G201" s="22"/>
      <c r="H201" s="22"/>
      <c r="I201" s="35" t="s">
        <v>250</v>
      </c>
      <c r="J201" s="37" t="s">
        <v>86</v>
      </c>
    </row>
    <row r="202" spans="1:10" ht="16.5" x14ac:dyDescent="0.25">
      <c r="A202" s="30" t="s">
        <v>11</v>
      </c>
      <c r="B202" s="31" t="s">
        <v>252</v>
      </c>
      <c r="C202" s="32">
        <v>21.55</v>
      </c>
      <c r="D202" s="33">
        <f t="shared" si="12"/>
        <v>71.833333333333343</v>
      </c>
      <c r="E202" s="34">
        <v>10232</v>
      </c>
      <c r="F202" s="40">
        <f t="shared" si="13"/>
        <v>127.9</v>
      </c>
      <c r="G202" s="22"/>
      <c r="H202" s="22"/>
      <c r="I202" s="35" t="s">
        <v>250</v>
      </c>
      <c r="J202" s="37" t="s">
        <v>86</v>
      </c>
    </row>
    <row r="203" spans="1:10" ht="16.5" x14ac:dyDescent="0.25">
      <c r="A203" s="30" t="s">
        <v>12</v>
      </c>
      <c r="B203" s="31" t="s">
        <v>118</v>
      </c>
      <c r="C203" s="32">
        <v>17.36</v>
      </c>
      <c r="D203" s="33">
        <f t="shared" si="12"/>
        <v>57.866666666666667</v>
      </c>
      <c r="E203" s="34">
        <v>12274</v>
      </c>
      <c r="F203" s="40">
        <f t="shared" si="13"/>
        <v>153.42500000000001</v>
      </c>
      <c r="G203" s="22"/>
      <c r="H203" s="22"/>
      <c r="I203" s="35" t="s">
        <v>250</v>
      </c>
      <c r="J203" s="37" t="s">
        <v>86</v>
      </c>
    </row>
    <row r="204" spans="1:10" ht="16.5" x14ac:dyDescent="0.25">
      <c r="A204" s="30" t="s">
        <v>13</v>
      </c>
      <c r="B204" s="31" t="s">
        <v>253</v>
      </c>
      <c r="C204" s="32">
        <v>27.35</v>
      </c>
      <c r="D204" s="33">
        <f t="shared" si="12"/>
        <v>91.166666666666671</v>
      </c>
      <c r="E204" s="34">
        <v>5093</v>
      </c>
      <c r="F204" s="40">
        <f t="shared" si="13"/>
        <v>63.662500000000001</v>
      </c>
      <c r="G204" s="22"/>
      <c r="H204" s="22"/>
      <c r="I204" s="35" t="s">
        <v>250</v>
      </c>
      <c r="J204" s="37" t="s">
        <v>86</v>
      </c>
    </row>
    <row r="205" spans="1:10" ht="16.5" x14ac:dyDescent="0.25">
      <c r="A205" s="30" t="s">
        <v>14</v>
      </c>
      <c r="B205" s="31" t="s">
        <v>254</v>
      </c>
      <c r="C205" s="32">
        <v>21.12</v>
      </c>
      <c r="D205" s="33">
        <f>C205/30%</f>
        <v>70.400000000000006</v>
      </c>
      <c r="E205" s="34">
        <v>14749</v>
      </c>
      <c r="F205" s="40">
        <f>E205/8000%</f>
        <v>184.36250000000001</v>
      </c>
      <c r="G205" s="22"/>
      <c r="H205" s="22"/>
      <c r="I205" s="35" t="s">
        <v>250</v>
      </c>
      <c r="J205" s="37" t="s">
        <v>86</v>
      </c>
    </row>
    <row r="206" spans="1:10" ht="16.5" x14ac:dyDescent="0.25">
      <c r="A206" s="140" t="s">
        <v>81</v>
      </c>
      <c r="B206" s="43" t="s">
        <v>464</v>
      </c>
      <c r="C206" s="44">
        <v>3382.28</v>
      </c>
      <c r="D206" s="44"/>
      <c r="E206" s="45">
        <v>2108850</v>
      </c>
      <c r="F206" s="44"/>
      <c r="G206" s="46"/>
      <c r="H206" s="42"/>
      <c r="I206" s="42"/>
      <c r="J206" s="140" t="s">
        <v>0</v>
      </c>
    </row>
    <row r="207" spans="1:10" ht="16.5" x14ac:dyDescent="0.25">
      <c r="A207" s="141" t="s">
        <v>8</v>
      </c>
      <c r="B207" s="47" t="s">
        <v>256</v>
      </c>
      <c r="C207" s="48"/>
      <c r="D207" s="48"/>
      <c r="E207" s="48"/>
      <c r="F207" s="48"/>
      <c r="G207" s="49"/>
      <c r="H207" s="49"/>
      <c r="I207" s="50"/>
      <c r="J207" s="49"/>
    </row>
    <row r="208" spans="1:10" ht="16.5" x14ac:dyDescent="0.25">
      <c r="A208" s="141">
        <v>1</v>
      </c>
      <c r="B208" s="47" t="s">
        <v>84</v>
      </c>
      <c r="C208" s="48"/>
      <c r="D208" s="48"/>
      <c r="E208" s="48"/>
      <c r="F208" s="48"/>
      <c r="G208" s="49"/>
      <c r="H208" s="49"/>
      <c r="I208" s="50"/>
      <c r="J208" s="49"/>
    </row>
    <row r="209" spans="1:10" ht="18.75" x14ac:dyDescent="0.25">
      <c r="A209" s="142" t="s">
        <v>9</v>
      </c>
      <c r="B209" s="143" t="s">
        <v>257</v>
      </c>
      <c r="C209" s="146">
        <v>52.03</v>
      </c>
      <c r="D209" s="146">
        <f>C209/30*100</f>
        <v>173.43333333333334</v>
      </c>
      <c r="E209" s="147">
        <v>13581</v>
      </c>
      <c r="F209" s="148">
        <f>E209/8000*100</f>
        <v>169.76249999999999</v>
      </c>
      <c r="G209" s="3"/>
      <c r="H209" s="144"/>
      <c r="I209" s="144"/>
      <c r="J209" s="145"/>
    </row>
    <row r="210" spans="1:10" ht="16.5" x14ac:dyDescent="0.25">
      <c r="A210" s="51" t="s">
        <v>10</v>
      </c>
      <c r="B210" s="57" t="s">
        <v>258</v>
      </c>
      <c r="C210" s="58">
        <v>23.82</v>
      </c>
      <c r="D210" s="58">
        <f t="shared" ref="D210:D216" si="14">C210/30*100</f>
        <v>79.400000000000006</v>
      </c>
      <c r="E210" s="59">
        <v>8089</v>
      </c>
      <c r="F210" s="60">
        <f>E210/8000*100</f>
        <v>101.11250000000001</v>
      </c>
      <c r="G210" s="49"/>
      <c r="H210" s="49"/>
      <c r="I210" s="61"/>
      <c r="J210" s="49"/>
    </row>
    <row r="211" spans="1:10" ht="16.5" x14ac:dyDescent="0.25">
      <c r="A211" s="51" t="s">
        <v>11</v>
      </c>
      <c r="B211" s="52" t="s">
        <v>259</v>
      </c>
      <c r="C211" s="53">
        <v>41.11</v>
      </c>
      <c r="D211" s="53">
        <f t="shared" si="14"/>
        <v>137.03333333333333</v>
      </c>
      <c r="E211" s="54">
        <v>15699</v>
      </c>
      <c r="F211" s="55">
        <f>E211/8000*100</f>
        <v>196.23750000000001</v>
      </c>
      <c r="G211" s="49"/>
      <c r="H211" s="49"/>
      <c r="I211" s="56"/>
      <c r="J211" s="49"/>
    </row>
    <row r="212" spans="1:10" ht="16.5" x14ac:dyDescent="0.25">
      <c r="A212" s="51" t="s">
        <v>12</v>
      </c>
      <c r="B212" s="57" t="s">
        <v>260</v>
      </c>
      <c r="C212" s="58">
        <v>35.49</v>
      </c>
      <c r="D212" s="58">
        <f t="shared" si="14"/>
        <v>118.30000000000001</v>
      </c>
      <c r="E212" s="59">
        <v>12885</v>
      </c>
      <c r="F212" s="60">
        <f>E212/8000*100</f>
        <v>161.0625</v>
      </c>
      <c r="G212" s="49"/>
      <c r="H212" s="49"/>
      <c r="I212" s="61"/>
      <c r="J212" s="49"/>
    </row>
    <row r="213" spans="1:10" ht="16.5" x14ac:dyDescent="0.25">
      <c r="A213" s="51" t="s">
        <v>13</v>
      </c>
      <c r="B213" s="57" t="s">
        <v>261</v>
      </c>
      <c r="C213" s="62">
        <v>31.49</v>
      </c>
      <c r="D213" s="58">
        <f t="shared" si="14"/>
        <v>104.96666666666665</v>
      </c>
      <c r="E213" s="59">
        <v>9810</v>
      </c>
      <c r="F213" s="60">
        <f>E213/8000*100</f>
        <v>122.625</v>
      </c>
      <c r="G213" s="49"/>
      <c r="H213" s="49"/>
      <c r="I213" s="61"/>
      <c r="J213" s="49"/>
    </row>
    <row r="214" spans="1:10" ht="16.5" x14ac:dyDescent="0.25">
      <c r="A214" s="51" t="s">
        <v>14</v>
      </c>
      <c r="B214" s="57" t="s">
        <v>262</v>
      </c>
      <c r="C214" s="62">
        <v>29.33</v>
      </c>
      <c r="D214" s="58">
        <f t="shared" si="14"/>
        <v>97.766666666666652</v>
      </c>
      <c r="E214" s="59">
        <v>17726</v>
      </c>
      <c r="F214" s="60">
        <f>E214/4000*100</f>
        <v>443.15</v>
      </c>
      <c r="G214" s="49"/>
      <c r="H214" s="49"/>
      <c r="I214" s="61" t="s">
        <v>263</v>
      </c>
      <c r="J214" s="49"/>
    </row>
    <row r="215" spans="1:10" ht="16.5" x14ac:dyDescent="0.25">
      <c r="A215" s="51" t="s">
        <v>15</v>
      </c>
      <c r="B215" s="57" t="s">
        <v>264</v>
      </c>
      <c r="C215" s="62">
        <v>46.05</v>
      </c>
      <c r="D215" s="58">
        <f t="shared" si="14"/>
        <v>153.5</v>
      </c>
      <c r="E215" s="59">
        <v>15216</v>
      </c>
      <c r="F215" s="60">
        <f>E215/4000*100</f>
        <v>380.4</v>
      </c>
      <c r="G215" s="49"/>
      <c r="H215" s="49"/>
      <c r="I215" s="61" t="s">
        <v>263</v>
      </c>
      <c r="J215" s="49"/>
    </row>
    <row r="216" spans="1:10" ht="16.5" x14ac:dyDescent="0.25">
      <c r="A216" s="51" t="s">
        <v>16</v>
      </c>
      <c r="B216" s="57" t="s">
        <v>265</v>
      </c>
      <c r="C216" s="62">
        <v>43.23</v>
      </c>
      <c r="D216" s="58">
        <f t="shared" si="14"/>
        <v>144.1</v>
      </c>
      <c r="E216" s="59">
        <v>14869</v>
      </c>
      <c r="F216" s="60">
        <f>E216/4000*100</f>
        <v>371.72500000000002</v>
      </c>
      <c r="G216" s="49"/>
      <c r="H216" s="49"/>
      <c r="I216" s="61" t="s">
        <v>263</v>
      </c>
      <c r="J216" s="49"/>
    </row>
    <row r="217" spans="1:10" ht="16.5" x14ac:dyDescent="0.25">
      <c r="A217" s="141">
        <v>2</v>
      </c>
      <c r="B217" s="63" t="s">
        <v>266</v>
      </c>
      <c r="C217" s="62"/>
      <c r="D217" s="58"/>
      <c r="E217" s="59"/>
      <c r="F217" s="60"/>
      <c r="G217" s="49"/>
      <c r="H217" s="49"/>
      <c r="I217" s="61"/>
      <c r="J217" s="49"/>
    </row>
    <row r="218" spans="1:10" ht="16.5" x14ac:dyDescent="0.25">
      <c r="A218" s="51" t="s">
        <v>21</v>
      </c>
      <c r="B218" s="57" t="s">
        <v>267</v>
      </c>
      <c r="C218" s="62">
        <v>7.53</v>
      </c>
      <c r="D218" s="58">
        <f>C218/14*100</f>
        <v>53.785714285714292</v>
      </c>
      <c r="E218" s="59">
        <v>11524</v>
      </c>
      <c r="F218" s="60">
        <f>E218/8000*100</f>
        <v>144.04999999999998</v>
      </c>
      <c r="G218" s="49"/>
      <c r="H218" s="49"/>
      <c r="I218" s="61"/>
      <c r="J218" s="49"/>
    </row>
    <row r="219" spans="1:10" ht="16.5" x14ac:dyDescent="0.25">
      <c r="A219" s="141" t="s">
        <v>29</v>
      </c>
      <c r="B219" s="47" t="s">
        <v>268</v>
      </c>
      <c r="C219" s="48"/>
      <c r="D219" s="48"/>
      <c r="E219" s="48"/>
      <c r="F219" s="48"/>
      <c r="G219" s="49"/>
      <c r="H219" s="49"/>
      <c r="I219" s="50"/>
      <c r="J219" s="49"/>
    </row>
    <row r="220" spans="1:10" ht="16.5" x14ac:dyDescent="0.25">
      <c r="A220" s="141">
        <v>1</v>
      </c>
      <c r="B220" s="47" t="s">
        <v>84</v>
      </c>
      <c r="C220" s="48"/>
      <c r="D220" s="48"/>
      <c r="E220" s="48"/>
      <c r="F220" s="48"/>
      <c r="G220" s="49"/>
      <c r="H220" s="49"/>
      <c r="I220" s="50"/>
      <c r="J220" s="49"/>
    </row>
    <row r="221" spans="1:10" ht="16.5" x14ac:dyDescent="0.25">
      <c r="A221" s="51" t="s">
        <v>9</v>
      </c>
      <c r="B221" s="64" t="s">
        <v>269</v>
      </c>
      <c r="C221" s="65">
        <v>35.32</v>
      </c>
      <c r="D221" s="58">
        <f t="shared" ref="D221:D229" si="15">C221/30*100</f>
        <v>117.73333333333333</v>
      </c>
      <c r="E221" s="66">
        <v>26296</v>
      </c>
      <c r="F221" s="60">
        <f>E221/4000*100</f>
        <v>657.4</v>
      </c>
      <c r="G221" s="49"/>
      <c r="H221" s="49"/>
      <c r="I221" s="61" t="s">
        <v>263</v>
      </c>
      <c r="J221" s="49"/>
    </row>
    <row r="222" spans="1:10" ht="16.5" x14ac:dyDescent="0.25">
      <c r="A222" s="51" t="s">
        <v>10</v>
      </c>
      <c r="B222" s="64" t="s">
        <v>270</v>
      </c>
      <c r="C222" s="65">
        <v>28.75</v>
      </c>
      <c r="D222" s="58">
        <f t="shared" si="15"/>
        <v>95.833333333333343</v>
      </c>
      <c r="E222" s="66">
        <v>11453</v>
      </c>
      <c r="F222" s="60">
        <f>E222/4000*100</f>
        <v>286.32499999999999</v>
      </c>
      <c r="G222" s="49"/>
      <c r="H222" s="49"/>
      <c r="I222" s="61" t="s">
        <v>263</v>
      </c>
      <c r="J222" s="49"/>
    </row>
    <row r="223" spans="1:10" ht="16.5" x14ac:dyDescent="0.25">
      <c r="A223" s="51" t="s">
        <v>11</v>
      </c>
      <c r="B223" s="64" t="s">
        <v>271</v>
      </c>
      <c r="C223" s="65">
        <v>22.42</v>
      </c>
      <c r="D223" s="58">
        <f t="shared" si="15"/>
        <v>74.733333333333334</v>
      </c>
      <c r="E223" s="66">
        <v>15701</v>
      </c>
      <c r="F223" s="60">
        <f t="shared" ref="F223:F231" si="16">E223/8000*100</f>
        <v>196.26250000000002</v>
      </c>
      <c r="G223" s="49"/>
      <c r="H223" s="49"/>
      <c r="I223" s="61"/>
      <c r="J223" s="49"/>
    </row>
    <row r="224" spans="1:10" ht="16.5" x14ac:dyDescent="0.25">
      <c r="A224" s="51" t="s">
        <v>12</v>
      </c>
      <c r="B224" s="67" t="s">
        <v>272</v>
      </c>
      <c r="C224" s="68">
        <v>13.82</v>
      </c>
      <c r="D224" s="53">
        <f t="shared" si="15"/>
        <v>46.06666666666667</v>
      </c>
      <c r="E224" s="69">
        <v>9600</v>
      </c>
      <c r="F224" s="55">
        <f>E224/4000*100</f>
        <v>240</v>
      </c>
      <c r="G224" s="49"/>
      <c r="H224" s="49"/>
      <c r="I224" s="56" t="s">
        <v>263</v>
      </c>
      <c r="J224" s="49"/>
    </row>
    <row r="225" spans="1:10" ht="16.5" x14ac:dyDescent="0.25">
      <c r="A225" s="51" t="s">
        <v>13</v>
      </c>
      <c r="B225" s="64" t="s">
        <v>273</v>
      </c>
      <c r="C225" s="70">
        <v>19.13</v>
      </c>
      <c r="D225" s="58">
        <f t="shared" si="15"/>
        <v>63.766666666666659</v>
      </c>
      <c r="E225" s="66">
        <v>21470</v>
      </c>
      <c r="F225" s="60">
        <f t="shared" si="16"/>
        <v>268.375</v>
      </c>
      <c r="G225" s="49"/>
      <c r="H225" s="49"/>
      <c r="I225" s="61"/>
      <c r="J225" s="49"/>
    </row>
    <row r="226" spans="1:10" ht="16.5" x14ac:dyDescent="0.25">
      <c r="A226" s="51" t="s">
        <v>14</v>
      </c>
      <c r="B226" s="64" t="s">
        <v>274</v>
      </c>
      <c r="C226" s="70">
        <v>9.8699999999999992</v>
      </c>
      <c r="D226" s="58">
        <f t="shared" si="15"/>
        <v>32.9</v>
      </c>
      <c r="E226" s="66">
        <v>14414</v>
      </c>
      <c r="F226" s="60">
        <f t="shared" si="16"/>
        <v>180.17499999999998</v>
      </c>
      <c r="G226" s="49"/>
      <c r="H226" s="49"/>
      <c r="I226" s="61"/>
      <c r="J226" s="49"/>
    </row>
    <row r="227" spans="1:10" ht="16.5" x14ac:dyDescent="0.25">
      <c r="A227" s="51" t="s">
        <v>15</v>
      </c>
      <c r="B227" s="64" t="s">
        <v>275</v>
      </c>
      <c r="C227" s="70">
        <v>19.41</v>
      </c>
      <c r="D227" s="58">
        <f t="shared" si="15"/>
        <v>64.7</v>
      </c>
      <c r="E227" s="66">
        <v>22388</v>
      </c>
      <c r="F227" s="60">
        <f t="shared" si="16"/>
        <v>279.85000000000002</v>
      </c>
      <c r="G227" s="49"/>
      <c r="H227" s="49"/>
      <c r="I227" s="61"/>
      <c r="J227" s="49"/>
    </row>
    <row r="228" spans="1:10" ht="16.5" x14ac:dyDescent="0.25">
      <c r="A228" s="51" t="s">
        <v>16</v>
      </c>
      <c r="B228" s="64" t="s">
        <v>276</v>
      </c>
      <c r="C228" s="70">
        <v>19.57</v>
      </c>
      <c r="D228" s="58">
        <f t="shared" si="15"/>
        <v>65.233333333333334</v>
      </c>
      <c r="E228" s="66">
        <v>19560</v>
      </c>
      <c r="F228" s="60">
        <f t="shared" si="16"/>
        <v>244.49999999999997</v>
      </c>
      <c r="G228" s="49"/>
      <c r="H228" s="49"/>
      <c r="I228" s="61"/>
      <c r="J228" s="49"/>
    </row>
    <row r="229" spans="1:10" ht="16.5" x14ac:dyDescent="0.25">
      <c r="A229" s="51" t="s">
        <v>17</v>
      </c>
      <c r="B229" s="71" t="s">
        <v>277</v>
      </c>
      <c r="C229" s="70">
        <v>23.91</v>
      </c>
      <c r="D229" s="58">
        <f t="shared" si="15"/>
        <v>79.7</v>
      </c>
      <c r="E229" s="66">
        <v>21810</v>
      </c>
      <c r="F229" s="60">
        <f t="shared" si="16"/>
        <v>272.625</v>
      </c>
      <c r="G229" s="49"/>
      <c r="H229" s="49"/>
      <c r="I229" s="61"/>
      <c r="J229" s="49"/>
    </row>
    <row r="230" spans="1:10" ht="16.5" x14ac:dyDescent="0.25">
      <c r="A230" s="141">
        <v>2</v>
      </c>
      <c r="B230" s="63" t="s">
        <v>266</v>
      </c>
      <c r="C230" s="70"/>
      <c r="D230" s="58"/>
      <c r="E230" s="66"/>
      <c r="F230" s="60"/>
      <c r="G230" s="49"/>
      <c r="H230" s="49"/>
      <c r="I230" s="61"/>
      <c r="J230" s="49"/>
    </row>
    <row r="231" spans="1:10" ht="16.5" x14ac:dyDescent="0.25">
      <c r="A231" s="51" t="s">
        <v>21</v>
      </c>
      <c r="B231" s="71" t="s">
        <v>278</v>
      </c>
      <c r="C231" s="70">
        <v>16.670000000000002</v>
      </c>
      <c r="D231" s="58">
        <f>C231/14*100</f>
        <v>119.07142857142858</v>
      </c>
      <c r="E231" s="66">
        <v>22115</v>
      </c>
      <c r="F231" s="60">
        <f t="shared" si="16"/>
        <v>276.4375</v>
      </c>
      <c r="G231" s="49"/>
      <c r="H231" s="49"/>
      <c r="I231" s="61"/>
      <c r="J231" s="49"/>
    </row>
    <row r="232" spans="1:10" ht="16.5" x14ac:dyDescent="0.25">
      <c r="A232" s="141" t="s">
        <v>46</v>
      </c>
      <c r="B232" s="47" t="s">
        <v>268</v>
      </c>
      <c r="C232" s="48"/>
      <c r="D232" s="48"/>
      <c r="E232" s="48"/>
      <c r="F232" s="48"/>
      <c r="G232" s="49"/>
      <c r="H232" s="49"/>
      <c r="I232" s="50"/>
      <c r="J232" s="49"/>
    </row>
    <row r="233" spans="1:10" ht="16.5" x14ac:dyDescent="0.25">
      <c r="A233" s="141">
        <v>1</v>
      </c>
      <c r="B233" s="47" t="s">
        <v>78</v>
      </c>
      <c r="C233" s="48"/>
      <c r="D233" s="48"/>
      <c r="E233" s="48"/>
      <c r="F233" s="48"/>
      <c r="G233" s="49"/>
      <c r="H233" s="49"/>
      <c r="I233" s="50"/>
      <c r="J233" s="49"/>
    </row>
    <row r="234" spans="1:10" ht="16.5" x14ac:dyDescent="0.25">
      <c r="A234" s="51" t="s">
        <v>9</v>
      </c>
      <c r="B234" s="57" t="s">
        <v>279</v>
      </c>
      <c r="C234" s="65">
        <v>26.84</v>
      </c>
      <c r="D234" s="58">
        <f t="shared" ref="D234:D244" si="17">C234/30*100</f>
        <v>89.466666666666654</v>
      </c>
      <c r="E234" s="59">
        <v>12758</v>
      </c>
      <c r="F234" s="60">
        <f t="shared" ref="F234:F246" si="18">E234/8000*100</f>
        <v>159.47499999999999</v>
      </c>
      <c r="G234" s="49"/>
      <c r="H234" s="49"/>
      <c r="I234" s="61"/>
      <c r="J234" s="49"/>
    </row>
    <row r="235" spans="1:10" ht="16.5" x14ac:dyDescent="0.25">
      <c r="A235" s="51" t="s">
        <v>10</v>
      </c>
      <c r="B235" s="57" t="s">
        <v>280</v>
      </c>
      <c r="C235" s="65">
        <v>18.440000000000001</v>
      </c>
      <c r="D235" s="58">
        <f t="shared" si="17"/>
        <v>61.466666666666669</v>
      </c>
      <c r="E235" s="59">
        <v>18461</v>
      </c>
      <c r="F235" s="60">
        <f t="shared" si="18"/>
        <v>230.76249999999999</v>
      </c>
      <c r="G235" s="49"/>
      <c r="H235" s="49"/>
      <c r="I235" s="61"/>
      <c r="J235" s="49"/>
    </row>
    <row r="236" spans="1:10" ht="16.5" x14ac:dyDescent="0.25">
      <c r="A236" s="51" t="s">
        <v>11</v>
      </c>
      <c r="B236" s="57" t="s">
        <v>281</v>
      </c>
      <c r="C236" s="65">
        <v>15.53</v>
      </c>
      <c r="D236" s="58">
        <f t="shared" si="17"/>
        <v>51.766666666666659</v>
      </c>
      <c r="E236" s="59">
        <v>10106</v>
      </c>
      <c r="F236" s="60">
        <f t="shared" si="18"/>
        <v>126.325</v>
      </c>
      <c r="G236" s="49"/>
      <c r="H236" s="49"/>
      <c r="I236" s="61"/>
      <c r="J236" s="49"/>
    </row>
    <row r="237" spans="1:10" ht="16.5" x14ac:dyDescent="0.25">
      <c r="A237" s="51" t="s">
        <v>12</v>
      </c>
      <c r="B237" s="57" t="s">
        <v>282</v>
      </c>
      <c r="C237" s="65">
        <v>23.8</v>
      </c>
      <c r="D237" s="58">
        <f t="shared" si="17"/>
        <v>79.333333333333329</v>
      </c>
      <c r="E237" s="59">
        <v>16513</v>
      </c>
      <c r="F237" s="60">
        <f t="shared" si="18"/>
        <v>206.41250000000002</v>
      </c>
      <c r="G237" s="49"/>
      <c r="H237" s="49"/>
      <c r="I237" s="61"/>
      <c r="J237" s="49"/>
    </row>
    <row r="238" spans="1:10" ht="16.5" x14ac:dyDescent="0.25">
      <c r="A238" s="51" t="s">
        <v>13</v>
      </c>
      <c r="B238" s="57" t="s">
        <v>283</v>
      </c>
      <c r="C238" s="65">
        <v>51.05</v>
      </c>
      <c r="D238" s="58">
        <f t="shared" si="17"/>
        <v>170.16666666666666</v>
      </c>
      <c r="E238" s="59">
        <v>6275</v>
      </c>
      <c r="F238" s="60">
        <f t="shared" si="18"/>
        <v>78.4375</v>
      </c>
      <c r="G238" s="49"/>
      <c r="H238" s="49"/>
      <c r="I238" s="61"/>
      <c r="J238" s="49"/>
    </row>
    <row r="239" spans="1:10" ht="16.5" x14ac:dyDescent="0.25">
      <c r="A239" s="51" t="s">
        <v>14</v>
      </c>
      <c r="B239" s="57" t="s">
        <v>284</v>
      </c>
      <c r="C239" s="65">
        <v>61.1</v>
      </c>
      <c r="D239" s="58">
        <f t="shared" si="17"/>
        <v>203.66666666666666</v>
      </c>
      <c r="E239" s="59">
        <v>13859</v>
      </c>
      <c r="F239" s="60">
        <f t="shared" si="18"/>
        <v>173.23750000000001</v>
      </c>
      <c r="G239" s="49"/>
      <c r="H239" s="49"/>
      <c r="I239" s="61"/>
      <c r="J239" s="49"/>
    </row>
    <row r="240" spans="1:10" ht="16.5" x14ac:dyDescent="0.25">
      <c r="A240" s="51" t="s">
        <v>15</v>
      </c>
      <c r="B240" s="57" t="s">
        <v>35</v>
      </c>
      <c r="C240" s="65">
        <v>53.36</v>
      </c>
      <c r="D240" s="58">
        <f t="shared" si="17"/>
        <v>177.86666666666667</v>
      </c>
      <c r="E240" s="59">
        <v>12886</v>
      </c>
      <c r="F240" s="60">
        <f t="shared" si="18"/>
        <v>161.07499999999999</v>
      </c>
      <c r="G240" s="49"/>
      <c r="H240" s="49"/>
      <c r="I240" s="61"/>
      <c r="J240" s="49"/>
    </row>
    <row r="241" spans="1:10" ht="16.5" x14ac:dyDescent="0.25">
      <c r="A241" s="51" t="s">
        <v>16</v>
      </c>
      <c r="B241" s="57" t="s">
        <v>285</v>
      </c>
      <c r="C241" s="65">
        <v>52.53</v>
      </c>
      <c r="D241" s="58">
        <f t="shared" si="17"/>
        <v>175.10000000000002</v>
      </c>
      <c r="E241" s="59">
        <v>9975</v>
      </c>
      <c r="F241" s="60">
        <f t="shared" si="18"/>
        <v>124.6875</v>
      </c>
      <c r="G241" s="49"/>
      <c r="H241" s="49"/>
      <c r="I241" s="61"/>
      <c r="J241" s="49"/>
    </row>
    <row r="242" spans="1:10" ht="16.5" x14ac:dyDescent="0.25">
      <c r="A242" s="51" t="s">
        <v>17</v>
      </c>
      <c r="B242" s="57" t="s">
        <v>286</v>
      </c>
      <c r="C242" s="65">
        <v>50.14</v>
      </c>
      <c r="D242" s="58">
        <f t="shared" si="17"/>
        <v>167.13333333333333</v>
      </c>
      <c r="E242" s="59">
        <v>11056</v>
      </c>
      <c r="F242" s="60">
        <f t="shared" si="18"/>
        <v>138.19999999999999</v>
      </c>
      <c r="G242" s="49"/>
      <c r="H242" s="49"/>
      <c r="I242" s="61"/>
      <c r="J242" s="49"/>
    </row>
    <row r="243" spans="1:10" ht="16.5" x14ac:dyDescent="0.25">
      <c r="A243" s="51" t="s">
        <v>18</v>
      </c>
      <c r="B243" s="57" t="s">
        <v>287</v>
      </c>
      <c r="C243" s="65">
        <v>30.92</v>
      </c>
      <c r="D243" s="58">
        <f t="shared" si="17"/>
        <v>103.06666666666666</v>
      </c>
      <c r="E243" s="59">
        <v>6243</v>
      </c>
      <c r="F243" s="60">
        <f t="shared" si="18"/>
        <v>78.037500000000009</v>
      </c>
      <c r="G243" s="49"/>
      <c r="H243" s="49"/>
      <c r="I243" s="61"/>
      <c r="J243" s="49"/>
    </row>
    <row r="244" spans="1:10" ht="16.5" x14ac:dyDescent="0.25">
      <c r="A244" s="51" t="s">
        <v>19</v>
      </c>
      <c r="B244" s="57" t="s">
        <v>288</v>
      </c>
      <c r="C244" s="65">
        <v>77.94</v>
      </c>
      <c r="D244" s="58">
        <f t="shared" si="17"/>
        <v>259.8</v>
      </c>
      <c r="E244" s="59">
        <v>8714</v>
      </c>
      <c r="F244" s="60">
        <f t="shared" si="18"/>
        <v>108.92500000000001</v>
      </c>
      <c r="G244" s="49"/>
      <c r="H244" s="49"/>
      <c r="I244" s="61"/>
      <c r="J244" s="49"/>
    </row>
    <row r="245" spans="1:10" ht="16.5" x14ac:dyDescent="0.25">
      <c r="A245" s="141">
        <v>2</v>
      </c>
      <c r="B245" s="63" t="s">
        <v>266</v>
      </c>
      <c r="C245" s="65"/>
      <c r="D245" s="58"/>
      <c r="E245" s="59"/>
      <c r="F245" s="60"/>
      <c r="G245" s="49"/>
      <c r="H245" s="49"/>
      <c r="I245" s="61"/>
      <c r="J245" s="49"/>
    </row>
    <row r="246" spans="1:10" ht="16.5" x14ac:dyDescent="0.25">
      <c r="A246" s="141">
        <v>2.1</v>
      </c>
      <c r="B246" s="57" t="s">
        <v>289</v>
      </c>
      <c r="C246" s="65">
        <v>12.29</v>
      </c>
      <c r="D246" s="58">
        <f>C246/14*100</f>
        <v>87.785714285714278</v>
      </c>
      <c r="E246" s="59">
        <v>14011</v>
      </c>
      <c r="F246" s="60">
        <f t="shared" si="18"/>
        <v>175.13749999999999</v>
      </c>
      <c r="G246" s="49"/>
      <c r="H246" s="49"/>
      <c r="I246" s="61"/>
      <c r="J246" s="49"/>
    </row>
    <row r="247" spans="1:10" ht="16.5" x14ac:dyDescent="0.25">
      <c r="A247" s="141" t="s">
        <v>47</v>
      </c>
      <c r="B247" s="47" t="s">
        <v>290</v>
      </c>
      <c r="C247" s="48"/>
      <c r="D247" s="48"/>
      <c r="E247" s="48"/>
      <c r="F247" s="48"/>
      <c r="G247" s="49"/>
      <c r="H247" s="49"/>
      <c r="I247" s="50"/>
      <c r="J247" s="49"/>
    </row>
    <row r="248" spans="1:10" ht="16.5" x14ac:dyDescent="0.25">
      <c r="A248" s="141">
        <v>1</v>
      </c>
      <c r="B248" s="47" t="s">
        <v>78</v>
      </c>
      <c r="C248" s="48"/>
      <c r="D248" s="48"/>
      <c r="E248" s="48"/>
      <c r="F248" s="48"/>
      <c r="G248" s="49"/>
      <c r="H248" s="49"/>
      <c r="I248" s="50"/>
      <c r="J248" s="49"/>
    </row>
    <row r="249" spans="1:10" ht="16.5" x14ac:dyDescent="0.25">
      <c r="A249" s="51" t="s">
        <v>9</v>
      </c>
      <c r="B249" s="71" t="s">
        <v>56</v>
      </c>
      <c r="C249" s="70">
        <v>39.44</v>
      </c>
      <c r="D249" s="58">
        <f t="shared" ref="D249:D260" si="19">C249/30*100</f>
        <v>131.46666666666667</v>
      </c>
      <c r="E249" s="72">
        <v>24554</v>
      </c>
      <c r="F249" s="60">
        <f t="shared" ref="F249:F262" si="20">E249/8000*100</f>
        <v>306.92499999999995</v>
      </c>
      <c r="G249" s="49"/>
      <c r="H249" s="49"/>
      <c r="I249" s="61"/>
      <c r="J249" s="49"/>
    </row>
    <row r="250" spans="1:10" ht="16.5" x14ac:dyDescent="0.25">
      <c r="A250" s="51" t="s">
        <v>10</v>
      </c>
      <c r="B250" s="71" t="s">
        <v>291</v>
      </c>
      <c r="C250" s="62">
        <v>29.039000000000001</v>
      </c>
      <c r="D250" s="58">
        <f t="shared" si="19"/>
        <v>96.796666666666681</v>
      </c>
      <c r="E250" s="72">
        <v>23355</v>
      </c>
      <c r="F250" s="60">
        <f t="shared" si="20"/>
        <v>291.9375</v>
      </c>
      <c r="G250" s="49"/>
      <c r="H250" s="49"/>
      <c r="I250" s="61"/>
      <c r="J250" s="49"/>
    </row>
    <row r="251" spans="1:10" ht="16.5" x14ac:dyDescent="0.25">
      <c r="A251" s="51" t="s">
        <v>11</v>
      </c>
      <c r="B251" s="71" t="s">
        <v>292</v>
      </c>
      <c r="C251" s="62">
        <v>38.216999999999999</v>
      </c>
      <c r="D251" s="58">
        <f t="shared" si="19"/>
        <v>127.39</v>
      </c>
      <c r="E251" s="72">
        <v>21483</v>
      </c>
      <c r="F251" s="60">
        <f t="shared" si="20"/>
        <v>268.53750000000002</v>
      </c>
      <c r="G251" s="49"/>
      <c r="H251" s="49"/>
      <c r="I251" s="61"/>
      <c r="J251" s="49"/>
    </row>
    <row r="252" spans="1:10" ht="16.5" x14ac:dyDescent="0.25">
      <c r="A252" s="51" t="s">
        <v>12</v>
      </c>
      <c r="B252" s="71" t="s">
        <v>293</v>
      </c>
      <c r="C252" s="62">
        <v>23.523</v>
      </c>
      <c r="D252" s="58">
        <f t="shared" si="19"/>
        <v>78.41</v>
      </c>
      <c r="E252" s="72">
        <v>11670</v>
      </c>
      <c r="F252" s="60">
        <f t="shared" si="20"/>
        <v>145.875</v>
      </c>
      <c r="G252" s="49"/>
      <c r="H252" s="49"/>
      <c r="I252" s="61"/>
      <c r="J252" s="49"/>
    </row>
    <row r="253" spans="1:10" ht="16.5" x14ac:dyDescent="0.25">
      <c r="A253" s="51" t="s">
        <v>13</v>
      </c>
      <c r="B253" s="71" t="s">
        <v>294</v>
      </c>
      <c r="C253" s="62">
        <v>48.341000000000001</v>
      </c>
      <c r="D253" s="58">
        <f t="shared" si="19"/>
        <v>161.13666666666666</v>
      </c>
      <c r="E253" s="72">
        <v>11894</v>
      </c>
      <c r="F253" s="60">
        <f t="shared" si="20"/>
        <v>148.67500000000001</v>
      </c>
      <c r="G253" s="49"/>
      <c r="H253" s="49"/>
      <c r="I253" s="61"/>
      <c r="J253" s="49"/>
    </row>
    <row r="254" spans="1:10" ht="16.5" x14ac:dyDescent="0.25">
      <c r="A254" s="51" t="s">
        <v>14</v>
      </c>
      <c r="B254" s="71" t="s">
        <v>295</v>
      </c>
      <c r="C254" s="70">
        <v>36.96</v>
      </c>
      <c r="D254" s="58">
        <f t="shared" si="19"/>
        <v>123.2</v>
      </c>
      <c r="E254" s="73">
        <v>8752</v>
      </c>
      <c r="F254" s="60">
        <f t="shared" si="20"/>
        <v>109.4</v>
      </c>
      <c r="G254" s="49"/>
      <c r="H254" s="49"/>
      <c r="I254" s="61"/>
      <c r="J254" s="49"/>
    </row>
    <row r="255" spans="1:10" ht="16.5" x14ac:dyDescent="0.25">
      <c r="A255" s="51" t="s">
        <v>15</v>
      </c>
      <c r="B255" s="71" t="s">
        <v>296</v>
      </c>
      <c r="C255" s="62">
        <v>32.704999999999998</v>
      </c>
      <c r="D255" s="58">
        <f t="shared" si="19"/>
        <v>109.01666666666665</v>
      </c>
      <c r="E255" s="72">
        <v>7628</v>
      </c>
      <c r="F255" s="60">
        <f t="shared" si="20"/>
        <v>95.35</v>
      </c>
      <c r="G255" s="49"/>
      <c r="H255" s="49"/>
      <c r="I255" s="61"/>
      <c r="J255" s="49"/>
    </row>
    <row r="256" spans="1:10" ht="16.5" x14ac:dyDescent="0.25">
      <c r="A256" s="51" t="s">
        <v>16</v>
      </c>
      <c r="B256" s="71" t="s">
        <v>51</v>
      </c>
      <c r="C256" s="62">
        <v>14.606</v>
      </c>
      <c r="D256" s="58">
        <f t="shared" si="19"/>
        <v>48.686666666666667</v>
      </c>
      <c r="E256" s="72">
        <v>12510</v>
      </c>
      <c r="F256" s="60">
        <f t="shared" si="20"/>
        <v>156.375</v>
      </c>
      <c r="G256" s="49"/>
      <c r="H256" s="49"/>
      <c r="I256" s="61"/>
      <c r="J256" s="49"/>
    </row>
    <row r="257" spans="1:10" ht="16.5" x14ac:dyDescent="0.25">
      <c r="A257" s="51" t="s">
        <v>17</v>
      </c>
      <c r="B257" s="71" t="s">
        <v>297</v>
      </c>
      <c r="C257" s="62">
        <v>16.248999999999999</v>
      </c>
      <c r="D257" s="58">
        <f t="shared" si="19"/>
        <v>54.163333333333327</v>
      </c>
      <c r="E257" s="72">
        <v>11511</v>
      </c>
      <c r="F257" s="60">
        <f t="shared" si="20"/>
        <v>143.88749999999999</v>
      </c>
      <c r="G257" s="49"/>
      <c r="H257" s="49"/>
      <c r="I257" s="61"/>
      <c r="J257" s="49"/>
    </row>
    <row r="258" spans="1:10" ht="16.5" x14ac:dyDescent="0.25">
      <c r="A258" s="51" t="s">
        <v>18</v>
      </c>
      <c r="B258" s="71" t="s">
        <v>298</v>
      </c>
      <c r="C258" s="62">
        <v>22.535</v>
      </c>
      <c r="D258" s="58">
        <f t="shared" si="19"/>
        <v>75.11666666666666</v>
      </c>
      <c r="E258" s="72">
        <v>18554</v>
      </c>
      <c r="F258" s="60">
        <f t="shared" si="20"/>
        <v>231.92499999999998</v>
      </c>
      <c r="G258" s="49"/>
      <c r="H258" s="49"/>
      <c r="I258" s="61"/>
      <c r="J258" s="49"/>
    </row>
    <row r="259" spans="1:10" ht="16.5" x14ac:dyDescent="0.25">
      <c r="A259" s="51" t="s">
        <v>19</v>
      </c>
      <c r="B259" s="71" t="s">
        <v>48</v>
      </c>
      <c r="C259" s="62">
        <v>16.454000000000001</v>
      </c>
      <c r="D259" s="58">
        <f t="shared" si="19"/>
        <v>54.846666666666664</v>
      </c>
      <c r="E259" s="72">
        <v>13487</v>
      </c>
      <c r="F259" s="60">
        <f t="shared" si="20"/>
        <v>168.58750000000001</v>
      </c>
      <c r="G259" s="49"/>
      <c r="H259" s="49"/>
      <c r="I259" s="61"/>
      <c r="J259" s="49"/>
    </row>
    <row r="260" spans="1:10" ht="16.5" x14ac:dyDescent="0.25">
      <c r="A260" s="51" t="s">
        <v>31</v>
      </c>
      <c r="B260" s="71" t="s">
        <v>299</v>
      </c>
      <c r="C260" s="62">
        <v>18.696000000000002</v>
      </c>
      <c r="D260" s="58">
        <f t="shared" si="19"/>
        <v>62.320000000000007</v>
      </c>
      <c r="E260" s="72">
        <v>18004</v>
      </c>
      <c r="F260" s="60">
        <f t="shared" si="20"/>
        <v>225.05</v>
      </c>
      <c r="G260" s="49"/>
      <c r="H260" s="49"/>
      <c r="I260" s="61"/>
      <c r="J260" s="49"/>
    </row>
    <row r="261" spans="1:10" ht="16.5" x14ac:dyDescent="0.25">
      <c r="A261" s="141">
        <v>2</v>
      </c>
      <c r="B261" s="74" t="s">
        <v>266</v>
      </c>
      <c r="C261" s="62"/>
      <c r="D261" s="58"/>
      <c r="E261" s="72"/>
      <c r="F261" s="60"/>
      <c r="G261" s="49"/>
      <c r="H261" s="49"/>
      <c r="I261" s="61"/>
      <c r="J261" s="49"/>
    </row>
    <row r="262" spans="1:10" ht="16.5" x14ac:dyDescent="0.25">
      <c r="A262" s="141">
        <v>1</v>
      </c>
      <c r="B262" s="71" t="s">
        <v>300</v>
      </c>
      <c r="C262" s="62">
        <v>7.6360000000000001</v>
      </c>
      <c r="D262" s="58">
        <f>C262/14*100</f>
        <v>54.542857142857152</v>
      </c>
      <c r="E262" s="72">
        <v>17602</v>
      </c>
      <c r="F262" s="60">
        <f t="shared" si="20"/>
        <v>220.02500000000001</v>
      </c>
      <c r="G262" s="49"/>
      <c r="H262" s="49"/>
      <c r="I262" s="61"/>
      <c r="J262" s="49"/>
    </row>
    <row r="263" spans="1:10" ht="16.5" x14ac:dyDescent="0.25">
      <c r="A263" s="141" t="s">
        <v>50</v>
      </c>
      <c r="B263" s="47" t="s">
        <v>301</v>
      </c>
      <c r="C263" s="48"/>
      <c r="D263" s="48"/>
      <c r="E263" s="48"/>
      <c r="F263" s="48"/>
      <c r="G263" s="49"/>
      <c r="H263" s="49"/>
      <c r="I263" s="50"/>
      <c r="J263" s="49"/>
    </row>
    <row r="264" spans="1:10" ht="16.5" x14ac:dyDescent="0.25">
      <c r="A264" s="141">
        <v>1</v>
      </c>
      <c r="B264" s="47" t="s">
        <v>84</v>
      </c>
      <c r="C264" s="48"/>
      <c r="D264" s="48"/>
      <c r="E264" s="48"/>
      <c r="F264" s="48"/>
      <c r="G264" s="49"/>
      <c r="H264" s="49"/>
      <c r="I264" s="50"/>
      <c r="J264" s="49"/>
    </row>
    <row r="265" spans="1:10" ht="16.5" x14ac:dyDescent="0.25">
      <c r="A265" s="51" t="s">
        <v>9</v>
      </c>
      <c r="B265" s="57" t="s">
        <v>302</v>
      </c>
      <c r="C265" s="62">
        <v>18.504000000000001</v>
      </c>
      <c r="D265" s="58">
        <f t="shared" ref="D265:D276" si="21">C265/30*100</f>
        <v>61.68</v>
      </c>
      <c r="E265" s="72">
        <v>8711</v>
      </c>
      <c r="F265" s="60">
        <f t="shared" ref="F265:F278" si="22">E265/8000*100</f>
        <v>108.8875</v>
      </c>
      <c r="G265" s="49"/>
      <c r="H265" s="49"/>
      <c r="I265" s="61"/>
      <c r="J265" s="49"/>
    </row>
    <row r="266" spans="1:10" ht="16.5" x14ac:dyDescent="0.25">
      <c r="A266" s="51" t="s">
        <v>10</v>
      </c>
      <c r="B266" s="57" t="s">
        <v>303</v>
      </c>
      <c r="C266" s="62">
        <v>47.055</v>
      </c>
      <c r="D266" s="58">
        <f t="shared" si="21"/>
        <v>156.85</v>
      </c>
      <c r="E266" s="72">
        <v>16983</v>
      </c>
      <c r="F266" s="60">
        <f t="shared" si="22"/>
        <v>212.28749999999999</v>
      </c>
      <c r="G266" s="49"/>
      <c r="H266" s="49"/>
      <c r="I266" s="61"/>
      <c r="J266" s="49"/>
    </row>
    <row r="267" spans="1:10" ht="16.5" x14ac:dyDescent="0.25">
      <c r="A267" s="51" t="s">
        <v>11</v>
      </c>
      <c r="B267" s="57" t="s">
        <v>304</v>
      </c>
      <c r="C267" s="62">
        <v>33.94</v>
      </c>
      <c r="D267" s="58">
        <f t="shared" si="21"/>
        <v>113.13333333333333</v>
      </c>
      <c r="E267" s="72">
        <v>15837</v>
      </c>
      <c r="F267" s="60">
        <f t="shared" si="22"/>
        <v>197.96250000000001</v>
      </c>
      <c r="G267" s="49"/>
      <c r="H267" s="49"/>
      <c r="I267" s="61"/>
      <c r="J267" s="49"/>
    </row>
    <row r="268" spans="1:10" ht="16.5" x14ac:dyDescent="0.25">
      <c r="A268" s="51" t="s">
        <v>12</v>
      </c>
      <c r="B268" s="57" t="s">
        <v>305</v>
      </c>
      <c r="C268" s="62">
        <v>46.09</v>
      </c>
      <c r="D268" s="58">
        <f t="shared" si="21"/>
        <v>153.63333333333335</v>
      </c>
      <c r="E268" s="72">
        <v>16113</v>
      </c>
      <c r="F268" s="60">
        <f t="shared" si="22"/>
        <v>201.41249999999999</v>
      </c>
      <c r="G268" s="49"/>
      <c r="H268" s="49"/>
      <c r="I268" s="61"/>
      <c r="J268" s="49"/>
    </row>
    <row r="269" spans="1:10" ht="16.5" x14ac:dyDescent="0.25">
      <c r="A269" s="51" t="s">
        <v>13</v>
      </c>
      <c r="B269" s="57" t="s">
        <v>306</v>
      </c>
      <c r="C269" s="62">
        <v>25.33</v>
      </c>
      <c r="D269" s="58">
        <f t="shared" si="21"/>
        <v>84.433333333333323</v>
      </c>
      <c r="E269" s="72">
        <v>5731</v>
      </c>
      <c r="F269" s="60">
        <f t="shared" si="22"/>
        <v>71.637500000000003</v>
      </c>
      <c r="G269" s="49"/>
      <c r="H269" s="49"/>
      <c r="I269" s="61"/>
      <c r="J269" s="49"/>
    </row>
    <row r="270" spans="1:10" ht="16.5" x14ac:dyDescent="0.25">
      <c r="A270" s="51" t="s">
        <v>14</v>
      </c>
      <c r="B270" s="57" t="s">
        <v>307</v>
      </c>
      <c r="C270" s="62">
        <v>30.571000000000002</v>
      </c>
      <c r="D270" s="58">
        <f t="shared" si="21"/>
        <v>101.90333333333335</v>
      </c>
      <c r="E270" s="72">
        <v>10674</v>
      </c>
      <c r="F270" s="60">
        <f t="shared" si="22"/>
        <v>133.42499999999998</v>
      </c>
      <c r="G270" s="49"/>
      <c r="H270" s="49"/>
      <c r="I270" s="61"/>
      <c r="J270" s="49"/>
    </row>
    <row r="271" spans="1:10" ht="16.5" x14ac:dyDescent="0.25">
      <c r="A271" s="51" t="s">
        <v>15</v>
      </c>
      <c r="B271" s="57" t="s">
        <v>308</v>
      </c>
      <c r="C271" s="62">
        <v>63.973999999999997</v>
      </c>
      <c r="D271" s="58">
        <f t="shared" si="21"/>
        <v>213.24666666666667</v>
      </c>
      <c r="E271" s="72">
        <v>19818</v>
      </c>
      <c r="F271" s="60">
        <f t="shared" si="22"/>
        <v>247.72500000000002</v>
      </c>
      <c r="G271" s="49"/>
      <c r="H271" s="49"/>
      <c r="I271" s="61"/>
      <c r="J271" s="49"/>
    </row>
    <row r="272" spans="1:10" ht="16.5" x14ac:dyDescent="0.25">
      <c r="A272" s="51" t="s">
        <v>16</v>
      </c>
      <c r="B272" s="57" t="s">
        <v>309</v>
      </c>
      <c r="C272" s="62">
        <v>47.5</v>
      </c>
      <c r="D272" s="58">
        <f t="shared" si="21"/>
        <v>158.33333333333331</v>
      </c>
      <c r="E272" s="72">
        <v>5554</v>
      </c>
      <c r="F272" s="60">
        <f t="shared" si="22"/>
        <v>69.424999999999997</v>
      </c>
      <c r="G272" s="49"/>
      <c r="H272" s="49"/>
      <c r="I272" s="61"/>
      <c r="J272" s="49"/>
    </row>
    <row r="273" spans="1:10" ht="16.5" x14ac:dyDescent="0.25">
      <c r="A273" s="51" t="s">
        <v>17</v>
      </c>
      <c r="B273" s="57" t="s">
        <v>310</v>
      </c>
      <c r="C273" s="62">
        <v>58.85</v>
      </c>
      <c r="D273" s="58">
        <f t="shared" si="21"/>
        <v>196.16666666666666</v>
      </c>
      <c r="E273" s="72">
        <v>10684</v>
      </c>
      <c r="F273" s="60">
        <f t="shared" si="22"/>
        <v>133.54999999999998</v>
      </c>
      <c r="G273" s="49"/>
      <c r="H273" s="49"/>
      <c r="I273" s="61"/>
      <c r="J273" s="49"/>
    </row>
    <row r="274" spans="1:10" ht="16.5" x14ac:dyDescent="0.25">
      <c r="A274" s="51" t="s">
        <v>18</v>
      </c>
      <c r="B274" s="57" t="s">
        <v>311</v>
      </c>
      <c r="C274" s="62">
        <v>66.260000000000005</v>
      </c>
      <c r="D274" s="58">
        <f t="shared" si="21"/>
        <v>220.86666666666667</v>
      </c>
      <c r="E274" s="72">
        <v>12570</v>
      </c>
      <c r="F274" s="60">
        <f t="shared" si="22"/>
        <v>157.125</v>
      </c>
      <c r="G274" s="49"/>
      <c r="H274" s="49"/>
      <c r="I274" s="61"/>
      <c r="J274" s="49"/>
    </row>
    <row r="275" spans="1:10" ht="16.5" x14ac:dyDescent="0.25">
      <c r="A275" s="51" t="s">
        <v>19</v>
      </c>
      <c r="B275" s="57" t="s">
        <v>312</v>
      </c>
      <c r="C275" s="62">
        <v>34.229999999999997</v>
      </c>
      <c r="D275" s="58">
        <f t="shared" si="21"/>
        <v>114.09999999999998</v>
      </c>
      <c r="E275" s="72">
        <v>12237</v>
      </c>
      <c r="F275" s="60">
        <f t="shared" si="22"/>
        <v>152.96250000000001</v>
      </c>
      <c r="G275" s="49"/>
      <c r="H275" s="49"/>
      <c r="I275" s="61"/>
      <c r="J275" s="49"/>
    </row>
    <row r="276" spans="1:10" ht="16.5" x14ac:dyDescent="0.25">
      <c r="A276" s="51" t="s">
        <v>31</v>
      </c>
      <c r="B276" s="57" t="s">
        <v>313</v>
      </c>
      <c r="C276" s="62">
        <v>43.88</v>
      </c>
      <c r="D276" s="58">
        <f t="shared" si="21"/>
        <v>146.26666666666668</v>
      </c>
      <c r="E276" s="72">
        <v>12960</v>
      </c>
      <c r="F276" s="60">
        <f t="shared" si="22"/>
        <v>162</v>
      </c>
      <c r="G276" s="49"/>
      <c r="H276" s="49"/>
      <c r="I276" s="61"/>
      <c r="J276" s="49"/>
    </row>
    <row r="277" spans="1:10" ht="19.5" customHeight="1" x14ac:dyDescent="0.25">
      <c r="A277" s="141">
        <v>2</v>
      </c>
      <c r="B277" s="63" t="s">
        <v>266</v>
      </c>
      <c r="C277" s="62"/>
      <c r="D277" s="58"/>
      <c r="E277" s="72"/>
      <c r="F277" s="60"/>
      <c r="G277" s="49"/>
      <c r="H277" s="49"/>
      <c r="I277" s="61"/>
      <c r="J277" s="49"/>
    </row>
    <row r="278" spans="1:10" ht="16.5" x14ac:dyDescent="0.25">
      <c r="A278" s="51" t="s">
        <v>21</v>
      </c>
      <c r="B278" s="57" t="s">
        <v>314</v>
      </c>
      <c r="C278" s="62">
        <v>17.670000000000002</v>
      </c>
      <c r="D278" s="58">
        <f>C278/14*100</f>
        <v>126.21428571428572</v>
      </c>
      <c r="E278" s="72">
        <v>23479</v>
      </c>
      <c r="F278" s="60">
        <f t="shared" si="22"/>
        <v>293.48750000000001</v>
      </c>
      <c r="G278" s="49"/>
      <c r="H278" s="49"/>
      <c r="I278" s="61"/>
      <c r="J278" s="49"/>
    </row>
    <row r="279" spans="1:10" ht="21" customHeight="1" x14ac:dyDescent="0.25">
      <c r="A279" s="141" t="s">
        <v>53</v>
      </c>
      <c r="B279" s="47" t="s">
        <v>315</v>
      </c>
      <c r="C279" s="48"/>
      <c r="D279" s="48"/>
      <c r="E279" s="48"/>
      <c r="F279" s="48"/>
      <c r="G279" s="49"/>
      <c r="H279" s="49"/>
      <c r="I279" s="50"/>
      <c r="J279" s="49"/>
    </row>
    <row r="280" spans="1:10" ht="21" customHeight="1" x14ac:dyDescent="0.25">
      <c r="A280" s="141">
        <v>1</v>
      </c>
      <c r="B280" s="47" t="s">
        <v>84</v>
      </c>
      <c r="C280" s="48"/>
      <c r="D280" s="48"/>
      <c r="E280" s="48"/>
      <c r="F280" s="48"/>
      <c r="G280" s="49"/>
      <c r="H280" s="49"/>
      <c r="I280" s="50"/>
      <c r="J280" s="49"/>
    </row>
    <row r="281" spans="1:10" ht="16.5" x14ac:dyDescent="0.25">
      <c r="A281" s="51" t="s">
        <v>9</v>
      </c>
      <c r="B281" s="71" t="s">
        <v>316</v>
      </c>
      <c r="C281" s="62">
        <v>29.297999999999998</v>
      </c>
      <c r="D281" s="58">
        <f t="shared" ref="D281:D297" si="23">C281/30*100</f>
        <v>97.66</v>
      </c>
      <c r="E281" s="66">
        <v>23709</v>
      </c>
      <c r="F281" s="60">
        <f t="shared" ref="F281:F299" si="24">E281/8000*100</f>
        <v>296.36250000000001</v>
      </c>
      <c r="G281" s="49"/>
      <c r="H281" s="49"/>
      <c r="I281" s="61"/>
      <c r="J281" s="49"/>
    </row>
    <row r="282" spans="1:10" ht="16.5" x14ac:dyDescent="0.25">
      <c r="A282" s="51" t="s">
        <v>10</v>
      </c>
      <c r="B282" s="71" t="s">
        <v>317</v>
      </c>
      <c r="C282" s="62">
        <v>23.9</v>
      </c>
      <c r="D282" s="58">
        <f t="shared" si="23"/>
        <v>79.666666666666657</v>
      </c>
      <c r="E282" s="66">
        <v>12880</v>
      </c>
      <c r="F282" s="60">
        <f t="shared" si="24"/>
        <v>161</v>
      </c>
      <c r="G282" s="49"/>
      <c r="H282" s="49"/>
      <c r="I282" s="61"/>
      <c r="J282" s="49"/>
    </row>
    <row r="283" spans="1:10" ht="16.5" x14ac:dyDescent="0.25">
      <c r="A283" s="51" t="s">
        <v>11</v>
      </c>
      <c r="B283" s="71" t="s">
        <v>318</v>
      </c>
      <c r="C283" s="75">
        <v>66.087999999999994</v>
      </c>
      <c r="D283" s="58">
        <f t="shared" si="23"/>
        <v>220.29333333333332</v>
      </c>
      <c r="E283" s="66">
        <v>17606</v>
      </c>
      <c r="F283" s="60">
        <f t="shared" si="24"/>
        <v>220.07500000000002</v>
      </c>
      <c r="G283" s="49"/>
      <c r="H283" s="49"/>
      <c r="I283" s="61"/>
      <c r="J283" s="49"/>
    </row>
    <row r="284" spans="1:10" ht="16.5" x14ac:dyDescent="0.25">
      <c r="A284" s="51" t="s">
        <v>12</v>
      </c>
      <c r="B284" s="71" t="s">
        <v>319</v>
      </c>
      <c r="C284" s="62">
        <v>15.039</v>
      </c>
      <c r="D284" s="58">
        <f t="shared" si="23"/>
        <v>50.129999999999995</v>
      </c>
      <c r="E284" s="66">
        <v>10857</v>
      </c>
      <c r="F284" s="60">
        <f t="shared" si="24"/>
        <v>135.71249999999998</v>
      </c>
      <c r="G284" s="49"/>
      <c r="H284" s="49"/>
      <c r="I284" s="61"/>
      <c r="J284" s="49"/>
    </row>
    <row r="285" spans="1:10" ht="16.5" x14ac:dyDescent="0.25">
      <c r="A285" s="51" t="s">
        <v>13</v>
      </c>
      <c r="B285" s="71" t="s">
        <v>320</v>
      </c>
      <c r="C285" s="62">
        <v>45.801000000000002</v>
      </c>
      <c r="D285" s="58">
        <f t="shared" si="23"/>
        <v>152.67000000000002</v>
      </c>
      <c r="E285" s="66">
        <v>10991</v>
      </c>
      <c r="F285" s="60">
        <f t="shared" si="24"/>
        <v>137.38749999999999</v>
      </c>
      <c r="G285" s="49"/>
      <c r="H285" s="49"/>
      <c r="I285" s="61"/>
      <c r="J285" s="49"/>
    </row>
    <row r="286" spans="1:10" ht="16.5" x14ac:dyDescent="0.25">
      <c r="A286" s="51" t="s">
        <v>14</v>
      </c>
      <c r="B286" s="71" t="s">
        <v>321</v>
      </c>
      <c r="C286" s="62">
        <v>54.914999999999999</v>
      </c>
      <c r="D286" s="58">
        <f t="shared" si="23"/>
        <v>183.05</v>
      </c>
      <c r="E286" s="66">
        <v>9466</v>
      </c>
      <c r="F286" s="60">
        <f t="shared" si="24"/>
        <v>118.32499999999999</v>
      </c>
      <c r="G286" s="49"/>
      <c r="H286" s="49"/>
      <c r="I286" s="61"/>
      <c r="J286" s="49"/>
    </row>
    <row r="287" spans="1:10" ht="16.5" x14ac:dyDescent="0.25">
      <c r="A287" s="51" t="s">
        <v>15</v>
      </c>
      <c r="B287" s="71" t="s">
        <v>322</v>
      </c>
      <c r="C287" s="62">
        <v>8.5120000000000005</v>
      </c>
      <c r="D287" s="58">
        <f t="shared" si="23"/>
        <v>28.373333333333335</v>
      </c>
      <c r="E287" s="66">
        <v>11342</v>
      </c>
      <c r="F287" s="60">
        <f t="shared" si="24"/>
        <v>141.77500000000001</v>
      </c>
      <c r="G287" s="49"/>
      <c r="H287" s="49"/>
      <c r="I287" s="61"/>
      <c r="J287" s="49"/>
    </row>
    <row r="288" spans="1:10" ht="16.5" x14ac:dyDescent="0.25">
      <c r="A288" s="51" t="s">
        <v>16</v>
      </c>
      <c r="B288" s="71" t="s">
        <v>323</v>
      </c>
      <c r="C288" s="62">
        <v>28.096</v>
      </c>
      <c r="D288" s="58">
        <f t="shared" si="23"/>
        <v>93.653333333333336</v>
      </c>
      <c r="E288" s="66">
        <v>13393</v>
      </c>
      <c r="F288" s="60">
        <f t="shared" si="24"/>
        <v>167.41250000000002</v>
      </c>
      <c r="G288" s="49"/>
      <c r="H288" s="49"/>
      <c r="I288" s="61"/>
      <c r="J288" s="49"/>
    </row>
    <row r="289" spans="1:10" ht="16.5" x14ac:dyDescent="0.25">
      <c r="A289" s="51" t="s">
        <v>17</v>
      </c>
      <c r="B289" s="71" t="s">
        <v>324</v>
      </c>
      <c r="C289" s="62">
        <v>25.324999999999999</v>
      </c>
      <c r="D289" s="58">
        <f t="shared" si="23"/>
        <v>84.416666666666657</v>
      </c>
      <c r="E289" s="66">
        <v>11443</v>
      </c>
      <c r="F289" s="60">
        <f t="shared" si="24"/>
        <v>143.03749999999999</v>
      </c>
      <c r="G289" s="49"/>
      <c r="H289" s="49"/>
      <c r="I289" s="61"/>
      <c r="J289" s="49"/>
    </row>
    <row r="290" spans="1:10" ht="16.5" x14ac:dyDescent="0.25">
      <c r="A290" s="51" t="s">
        <v>18</v>
      </c>
      <c r="B290" s="71" t="s">
        <v>325</v>
      </c>
      <c r="C290" s="62">
        <v>43.082999999999998</v>
      </c>
      <c r="D290" s="58">
        <f t="shared" si="23"/>
        <v>143.60999999999999</v>
      </c>
      <c r="E290" s="66">
        <v>12099</v>
      </c>
      <c r="F290" s="60">
        <f t="shared" si="24"/>
        <v>151.23750000000001</v>
      </c>
      <c r="G290" s="49"/>
      <c r="H290" s="49"/>
      <c r="I290" s="61"/>
      <c r="J290" s="49"/>
    </row>
    <row r="291" spans="1:10" ht="16.5" x14ac:dyDescent="0.25">
      <c r="A291" s="51" t="s">
        <v>19</v>
      </c>
      <c r="B291" s="71" t="s">
        <v>326</v>
      </c>
      <c r="C291" s="62">
        <v>10.456</v>
      </c>
      <c r="D291" s="58">
        <f t="shared" si="23"/>
        <v>34.853333333333332</v>
      </c>
      <c r="E291" s="66">
        <v>9606</v>
      </c>
      <c r="F291" s="60">
        <f t="shared" si="24"/>
        <v>120.075</v>
      </c>
      <c r="G291" s="49"/>
      <c r="H291" s="49"/>
      <c r="I291" s="61"/>
      <c r="J291" s="49"/>
    </row>
    <row r="292" spans="1:10" ht="16.5" x14ac:dyDescent="0.25">
      <c r="A292" s="51" t="s">
        <v>31</v>
      </c>
      <c r="B292" s="71" t="s">
        <v>327</v>
      </c>
      <c r="C292" s="62">
        <v>16.863</v>
      </c>
      <c r="D292" s="58">
        <f t="shared" si="23"/>
        <v>56.209999999999994</v>
      </c>
      <c r="E292" s="66">
        <v>12996</v>
      </c>
      <c r="F292" s="60">
        <f t="shared" si="24"/>
        <v>162.45000000000002</v>
      </c>
      <c r="G292" s="49"/>
      <c r="H292" s="49"/>
      <c r="I292" s="61"/>
      <c r="J292" s="49"/>
    </row>
    <row r="293" spans="1:10" ht="16.5" x14ac:dyDescent="0.25">
      <c r="A293" s="51" t="s">
        <v>32</v>
      </c>
      <c r="B293" s="71" t="s">
        <v>328</v>
      </c>
      <c r="C293" s="62">
        <v>20.219000000000001</v>
      </c>
      <c r="D293" s="58">
        <f t="shared" si="23"/>
        <v>67.396666666666675</v>
      </c>
      <c r="E293" s="66">
        <v>15105</v>
      </c>
      <c r="F293" s="60">
        <f t="shared" si="24"/>
        <v>188.8125</v>
      </c>
      <c r="G293" s="49"/>
      <c r="H293" s="49"/>
      <c r="I293" s="61"/>
      <c r="J293" s="49"/>
    </row>
    <row r="294" spans="1:10" ht="16.5" x14ac:dyDescent="0.25">
      <c r="A294" s="51" t="s">
        <v>33</v>
      </c>
      <c r="B294" s="71" t="s">
        <v>329</v>
      </c>
      <c r="C294" s="62">
        <v>14.917999999999999</v>
      </c>
      <c r="D294" s="58">
        <f t="shared" si="23"/>
        <v>49.726666666666667</v>
      </c>
      <c r="E294" s="66">
        <v>12329</v>
      </c>
      <c r="F294" s="60">
        <f t="shared" si="24"/>
        <v>154.11250000000001</v>
      </c>
      <c r="G294" s="49"/>
      <c r="H294" s="49"/>
      <c r="I294" s="61"/>
      <c r="J294" s="49"/>
    </row>
    <row r="295" spans="1:10" ht="16.5" x14ac:dyDescent="0.25">
      <c r="A295" s="51" t="s">
        <v>34</v>
      </c>
      <c r="B295" s="71" t="s">
        <v>330</v>
      </c>
      <c r="C295" s="62">
        <v>22.023</v>
      </c>
      <c r="D295" s="58">
        <f t="shared" si="23"/>
        <v>73.41</v>
      </c>
      <c r="E295" s="66">
        <v>14649</v>
      </c>
      <c r="F295" s="60">
        <f t="shared" si="24"/>
        <v>183.11249999999998</v>
      </c>
      <c r="G295" s="49"/>
      <c r="H295" s="49"/>
      <c r="I295" s="61"/>
      <c r="J295" s="49"/>
    </row>
    <row r="296" spans="1:10" ht="16.5" x14ac:dyDescent="0.25">
      <c r="A296" s="51" t="s">
        <v>36</v>
      </c>
      <c r="B296" s="71" t="s">
        <v>331</v>
      </c>
      <c r="C296" s="62">
        <v>23.350999999999999</v>
      </c>
      <c r="D296" s="58">
        <f t="shared" si="23"/>
        <v>77.836666666666659</v>
      </c>
      <c r="E296" s="66">
        <v>15123</v>
      </c>
      <c r="F296" s="60">
        <f t="shared" si="24"/>
        <v>189.03749999999999</v>
      </c>
      <c r="G296" s="49"/>
      <c r="H296" s="49"/>
      <c r="I296" s="61"/>
      <c r="J296" s="49"/>
    </row>
    <row r="297" spans="1:10" ht="16.5" x14ac:dyDescent="0.25">
      <c r="A297" s="51" t="s">
        <v>37</v>
      </c>
      <c r="B297" s="71" t="s">
        <v>332</v>
      </c>
      <c r="C297" s="62">
        <v>34.042000000000002</v>
      </c>
      <c r="D297" s="58">
        <f t="shared" si="23"/>
        <v>113.47333333333334</v>
      </c>
      <c r="E297" s="66">
        <v>24805</v>
      </c>
      <c r="F297" s="60">
        <f t="shared" si="24"/>
        <v>310.0625</v>
      </c>
      <c r="G297" s="49"/>
      <c r="H297" s="49"/>
      <c r="I297" s="61"/>
      <c r="J297" s="49"/>
    </row>
    <row r="298" spans="1:10" ht="16.5" x14ac:dyDescent="0.25">
      <c r="A298" s="141">
        <v>2</v>
      </c>
      <c r="B298" s="74" t="s">
        <v>266</v>
      </c>
      <c r="C298" s="62"/>
      <c r="D298" s="58"/>
      <c r="E298" s="66"/>
      <c r="F298" s="60"/>
      <c r="G298" s="49"/>
      <c r="H298" s="49"/>
      <c r="I298" s="61"/>
      <c r="J298" s="49"/>
    </row>
    <row r="299" spans="1:10" ht="16.5" x14ac:dyDescent="0.25">
      <c r="A299" s="51" t="s">
        <v>21</v>
      </c>
      <c r="B299" s="71" t="s">
        <v>333</v>
      </c>
      <c r="C299" s="62">
        <v>8.8480000000000008</v>
      </c>
      <c r="D299" s="58">
        <f>C299/14*100</f>
        <v>63.2</v>
      </c>
      <c r="E299" s="66">
        <v>17146</v>
      </c>
      <c r="F299" s="60">
        <f t="shared" si="24"/>
        <v>214.32500000000002</v>
      </c>
      <c r="G299" s="49"/>
      <c r="H299" s="49"/>
      <c r="I299" s="61"/>
      <c r="J299" s="49"/>
    </row>
    <row r="300" spans="1:10" ht="16.5" x14ac:dyDescent="0.25">
      <c r="A300" s="141" t="s">
        <v>54</v>
      </c>
      <c r="B300" s="47" t="s">
        <v>334</v>
      </c>
      <c r="C300" s="48"/>
      <c r="D300" s="48"/>
      <c r="E300" s="48"/>
      <c r="F300" s="48"/>
      <c r="G300" s="49"/>
      <c r="H300" s="49"/>
      <c r="I300" s="50"/>
      <c r="J300" s="49"/>
    </row>
    <row r="301" spans="1:10" ht="16.5" x14ac:dyDescent="0.25">
      <c r="A301" s="141">
        <v>1</v>
      </c>
      <c r="B301" s="47" t="s">
        <v>84</v>
      </c>
      <c r="C301" s="48"/>
      <c r="D301" s="48"/>
      <c r="E301" s="48"/>
      <c r="F301" s="48"/>
      <c r="G301" s="49"/>
      <c r="H301" s="49"/>
      <c r="I301" s="50"/>
      <c r="J301" s="49"/>
    </row>
    <row r="302" spans="1:10" ht="16.5" x14ac:dyDescent="0.25">
      <c r="A302" s="51" t="s">
        <v>9</v>
      </c>
      <c r="B302" s="76" t="s">
        <v>335</v>
      </c>
      <c r="C302" s="77">
        <v>18.739999999999998</v>
      </c>
      <c r="D302" s="53">
        <f t="shared" ref="D302:D313" si="25">C302/30*100</f>
        <v>62.466666666666661</v>
      </c>
      <c r="E302" s="69">
        <v>21766</v>
      </c>
      <c r="F302" s="55">
        <f t="shared" ref="F302:F315" si="26">E302/8000*100</f>
        <v>272.07499999999999</v>
      </c>
      <c r="G302" s="49"/>
      <c r="H302" s="49"/>
      <c r="I302" s="56"/>
      <c r="J302" s="49"/>
    </row>
    <row r="303" spans="1:10" ht="16.5" x14ac:dyDescent="0.25">
      <c r="A303" s="51" t="s">
        <v>336</v>
      </c>
      <c r="B303" s="71" t="s">
        <v>337</v>
      </c>
      <c r="C303" s="62">
        <v>18.22</v>
      </c>
      <c r="D303" s="58">
        <f t="shared" si="25"/>
        <v>60.733333333333327</v>
      </c>
      <c r="E303" s="66">
        <v>21987</v>
      </c>
      <c r="F303" s="60">
        <f t="shared" si="26"/>
        <v>274.83749999999998</v>
      </c>
      <c r="G303" s="49"/>
      <c r="H303" s="49"/>
      <c r="I303" s="61"/>
      <c r="J303" s="49"/>
    </row>
    <row r="304" spans="1:10" ht="16.5" x14ac:dyDescent="0.25">
      <c r="A304" s="51" t="s">
        <v>11</v>
      </c>
      <c r="B304" s="71" t="s">
        <v>56</v>
      </c>
      <c r="C304" s="62">
        <v>18.84</v>
      </c>
      <c r="D304" s="58">
        <f t="shared" si="25"/>
        <v>62.8</v>
      </c>
      <c r="E304" s="66">
        <v>19765</v>
      </c>
      <c r="F304" s="60">
        <f t="shared" si="26"/>
        <v>247.0625</v>
      </c>
      <c r="G304" s="49"/>
      <c r="H304" s="49"/>
      <c r="I304" s="61"/>
      <c r="J304" s="49"/>
    </row>
    <row r="305" spans="1:10" ht="16.5" x14ac:dyDescent="0.25">
      <c r="A305" s="51" t="s">
        <v>12</v>
      </c>
      <c r="B305" s="71" t="s">
        <v>338</v>
      </c>
      <c r="C305" s="62">
        <v>30.63</v>
      </c>
      <c r="D305" s="58">
        <f t="shared" si="25"/>
        <v>102.1</v>
      </c>
      <c r="E305" s="66">
        <v>19865</v>
      </c>
      <c r="F305" s="60">
        <f t="shared" si="26"/>
        <v>248.31249999999997</v>
      </c>
      <c r="G305" s="49"/>
      <c r="H305" s="49"/>
      <c r="I305" s="61"/>
      <c r="J305" s="49"/>
    </row>
    <row r="306" spans="1:10" ht="16.5" x14ac:dyDescent="0.25">
      <c r="A306" s="51" t="s">
        <v>13</v>
      </c>
      <c r="B306" s="71" t="s">
        <v>339</v>
      </c>
      <c r="C306" s="77">
        <v>21.98</v>
      </c>
      <c r="D306" s="58">
        <f t="shared" si="25"/>
        <v>73.266666666666666</v>
      </c>
      <c r="E306" s="66">
        <v>14991</v>
      </c>
      <c r="F306" s="60">
        <f t="shared" si="26"/>
        <v>187.38749999999999</v>
      </c>
      <c r="G306" s="49"/>
      <c r="H306" s="49"/>
      <c r="I306" s="61"/>
      <c r="J306" s="49"/>
    </row>
    <row r="307" spans="1:10" ht="16.5" x14ac:dyDescent="0.25">
      <c r="A307" s="51" t="s">
        <v>14</v>
      </c>
      <c r="B307" s="71" t="s">
        <v>340</v>
      </c>
      <c r="C307" s="77">
        <v>17.940000000000001</v>
      </c>
      <c r="D307" s="58">
        <f t="shared" si="25"/>
        <v>59.800000000000011</v>
      </c>
      <c r="E307" s="66">
        <v>12571</v>
      </c>
      <c r="F307" s="60">
        <f t="shared" si="26"/>
        <v>157.13749999999999</v>
      </c>
      <c r="G307" s="49"/>
      <c r="H307" s="49"/>
      <c r="I307" s="61"/>
      <c r="J307" s="49"/>
    </row>
    <row r="308" spans="1:10" ht="16.5" x14ac:dyDescent="0.25">
      <c r="A308" s="51" t="s">
        <v>15</v>
      </c>
      <c r="B308" s="71" t="s">
        <v>341</v>
      </c>
      <c r="C308" s="62">
        <v>20.21</v>
      </c>
      <c r="D308" s="58">
        <f t="shared" si="25"/>
        <v>67.366666666666674</v>
      </c>
      <c r="E308" s="66">
        <v>19296</v>
      </c>
      <c r="F308" s="60">
        <f t="shared" si="26"/>
        <v>241.2</v>
      </c>
      <c r="G308" s="49"/>
      <c r="H308" s="49"/>
      <c r="I308" s="61"/>
      <c r="J308" s="49"/>
    </row>
    <row r="309" spans="1:10" ht="16.5" x14ac:dyDescent="0.25">
      <c r="A309" s="51" t="s">
        <v>16</v>
      </c>
      <c r="B309" s="71" t="s">
        <v>294</v>
      </c>
      <c r="C309" s="62">
        <v>18.079999999999998</v>
      </c>
      <c r="D309" s="58">
        <f t="shared" si="25"/>
        <v>60.266666666666659</v>
      </c>
      <c r="E309" s="66">
        <v>13942</v>
      </c>
      <c r="F309" s="60">
        <f t="shared" si="26"/>
        <v>174.27500000000001</v>
      </c>
      <c r="G309" s="49"/>
      <c r="H309" s="49"/>
      <c r="I309" s="61"/>
      <c r="J309" s="49"/>
    </row>
    <row r="310" spans="1:10" ht="16.5" x14ac:dyDescent="0.25">
      <c r="A310" s="51" t="s">
        <v>17</v>
      </c>
      <c r="B310" s="71" t="s">
        <v>342</v>
      </c>
      <c r="C310" s="62">
        <v>23.56</v>
      </c>
      <c r="D310" s="58">
        <f t="shared" si="25"/>
        <v>78.533333333333331</v>
      </c>
      <c r="E310" s="66">
        <v>19453</v>
      </c>
      <c r="F310" s="60">
        <f t="shared" si="26"/>
        <v>243.16249999999999</v>
      </c>
      <c r="G310" s="49"/>
      <c r="H310" s="49"/>
      <c r="I310" s="78"/>
      <c r="J310" s="49"/>
    </row>
    <row r="311" spans="1:10" ht="16.5" x14ac:dyDescent="0.25">
      <c r="A311" s="51" t="s">
        <v>18</v>
      </c>
      <c r="B311" s="71" t="s">
        <v>343</v>
      </c>
      <c r="C311" s="62">
        <v>11.33</v>
      </c>
      <c r="D311" s="58">
        <f t="shared" si="25"/>
        <v>37.766666666666666</v>
      </c>
      <c r="E311" s="66">
        <v>11324</v>
      </c>
      <c r="F311" s="60">
        <f t="shared" si="26"/>
        <v>141.55000000000001</v>
      </c>
      <c r="G311" s="49"/>
      <c r="H311" s="49"/>
      <c r="I311" s="78"/>
      <c r="J311" s="49"/>
    </row>
    <row r="312" spans="1:10" ht="16.5" x14ac:dyDescent="0.25">
      <c r="A312" s="51" t="s">
        <v>19</v>
      </c>
      <c r="B312" s="71" t="s">
        <v>344</v>
      </c>
      <c r="C312" s="62">
        <v>12.32</v>
      </c>
      <c r="D312" s="58">
        <f t="shared" si="25"/>
        <v>41.06666666666667</v>
      </c>
      <c r="E312" s="66">
        <v>10652</v>
      </c>
      <c r="F312" s="60">
        <f t="shared" si="26"/>
        <v>133.14999999999998</v>
      </c>
      <c r="G312" s="49"/>
      <c r="H312" s="49"/>
      <c r="I312" s="78"/>
      <c r="J312" s="49"/>
    </row>
    <row r="313" spans="1:10" ht="16.5" x14ac:dyDescent="0.25">
      <c r="A313" s="51" t="s">
        <v>31</v>
      </c>
      <c r="B313" s="71" t="s">
        <v>345</v>
      </c>
      <c r="C313" s="62">
        <v>31.21</v>
      </c>
      <c r="D313" s="58">
        <f t="shared" si="25"/>
        <v>104.03333333333333</v>
      </c>
      <c r="E313" s="66">
        <v>21508</v>
      </c>
      <c r="F313" s="60">
        <f t="shared" si="26"/>
        <v>268.84999999999997</v>
      </c>
      <c r="G313" s="49"/>
      <c r="H313" s="49"/>
      <c r="I313" s="78"/>
      <c r="J313" s="49"/>
    </row>
    <row r="314" spans="1:10" ht="16.5" x14ac:dyDescent="0.25">
      <c r="A314" s="141">
        <v>2</v>
      </c>
      <c r="B314" s="74" t="s">
        <v>266</v>
      </c>
      <c r="C314" s="62"/>
      <c r="D314" s="58"/>
      <c r="E314" s="66"/>
      <c r="F314" s="60"/>
      <c r="G314" s="49"/>
      <c r="H314" s="49"/>
      <c r="I314" s="78"/>
      <c r="J314" s="49"/>
    </row>
    <row r="315" spans="1:10" ht="16.5" x14ac:dyDescent="0.25">
      <c r="A315" s="51" t="s">
        <v>21</v>
      </c>
      <c r="B315" s="71" t="s">
        <v>346</v>
      </c>
      <c r="C315" s="62">
        <v>4.5199999999999996</v>
      </c>
      <c r="D315" s="58">
        <f>C315/14*100</f>
        <v>32.285714285714285</v>
      </c>
      <c r="E315" s="66">
        <v>12745</v>
      </c>
      <c r="F315" s="60">
        <f t="shared" si="26"/>
        <v>159.3125</v>
      </c>
      <c r="G315" s="49"/>
      <c r="H315" s="49"/>
      <c r="I315" s="78"/>
      <c r="J315" s="49"/>
    </row>
    <row r="316" spans="1:10" ht="16.5" x14ac:dyDescent="0.25">
      <c r="A316" s="141" t="s">
        <v>55</v>
      </c>
      <c r="B316" s="47" t="s">
        <v>347</v>
      </c>
      <c r="C316" s="48"/>
      <c r="D316" s="48"/>
      <c r="E316" s="48"/>
      <c r="F316" s="48"/>
      <c r="G316" s="49"/>
      <c r="H316" s="49"/>
      <c r="I316" s="50"/>
      <c r="J316" s="49"/>
    </row>
    <row r="317" spans="1:10" ht="16.5" x14ac:dyDescent="0.25">
      <c r="A317" s="141">
        <v>1</v>
      </c>
      <c r="B317" s="47" t="s">
        <v>84</v>
      </c>
      <c r="C317" s="48"/>
      <c r="D317" s="48"/>
      <c r="E317" s="48"/>
      <c r="F317" s="48"/>
      <c r="G317" s="49"/>
      <c r="H317" s="49"/>
      <c r="I317" s="50"/>
      <c r="J317" s="49"/>
    </row>
    <row r="318" spans="1:10" ht="16.5" x14ac:dyDescent="0.25">
      <c r="A318" s="51" t="s">
        <v>9</v>
      </c>
      <c r="B318" s="71" t="s">
        <v>348</v>
      </c>
      <c r="C318" s="62">
        <v>18.088000000000001</v>
      </c>
      <c r="D318" s="58">
        <f t="shared" ref="D318:D328" si="27">C318/30*100</f>
        <v>60.293333333333329</v>
      </c>
      <c r="E318" s="59">
        <v>13629</v>
      </c>
      <c r="F318" s="60">
        <f t="shared" ref="F318:F330" si="28">E318/8000*100</f>
        <v>170.36249999999998</v>
      </c>
      <c r="G318" s="49"/>
      <c r="H318" s="49"/>
      <c r="I318" s="78"/>
      <c r="J318" s="49"/>
    </row>
    <row r="319" spans="1:10" ht="16.5" x14ac:dyDescent="0.25">
      <c r="A319" s="51" t="s">
        <v>10</v>
      </c>
      <c r="B319" s="71" t="s">
        <v>57</v>
      </c>
      <c r="C319" s="62">
        <v>15.805</v>
      </c>
      <c r="D319" s="58">
        <f t="shared" si="27"/>
        <v>52.683333333333337</v>
      </c>
      <c r="E319" s="59">
        <v>13199</v>
      </c>
      <c r="F319" s="60">
        <f t="shared" si="28"/>
        <v>164.98750000000001</v>
      </c>
      <c r="G319" s="49"/>
      <c r="H319" s="49"/>
      <c r="I319" s="78"/>
      <c r="J319" s="49"/>
    </row>
    <row r="320" spans="1:10" ht="16.5" x14ac:dyDescent="0.25">
      <c r="A320" s="51" t="s">
        <v>11</v>
      </c>
      <c r="B320" s="71" t="s">
        <v>349</v>
      </c>
      <c r="C320" s="62">
        <v>18.48</v>
      </c>
      <c r="D320" s="58">
        <f t="shared" si="27"/>
        <v>61.6</v>
      </c>
      <c r="E320" s="59">
        <v>10790</v>
      </c>
      <c r="F320" s="60">
        <f t="shared" si="28"/>
        <v>134.875</v>
      </c>
      <c r="G320" s="49"/>
      <c r="H320" s="49"/>
      <c r="I320" s="78"/>
      <c r="J320" s="49"/>
    </row>
    <row r="321" spans="1:10" ht="16.5" x14ac:dyDescent="0.25">
      <c r="A321" s="51" t="s">
        <v>12</v>
      </c>
      <c r="B321" s="71" t="s">
        <v>350</v>
      </c>
      <c r="C321" s="62">
        <v>31.15</v>
      </c>
      <c r="D321" s="58">
        <f t="shared" si="27"/>
        <v>103.83333333333333</v>
      </c>
      <c r="E321" s="59">
        <v>16532</v>
      </c>
      <c r="F321" s="60">
        <f t="shared" si="28"/>
        <v>206.65</v>
      </c>
      <c r="G321" s="49"/>
      <c r="H321" s="49"/>
      <c r="I321" s="78"/>
      <c r="J321" s="49"/>
    </row>
    <row r="322" spans="1:10" ht="16.5" x14ac:dyDescent="0.25">
      <c r="A322" s="51" t="s">
        <v>13</v>
      </c>
      <c r="B322" s="71" t="s">
        <v>351</v>
      </c>
      <c r="C322" s="62">
        <v>24.596</v>
      </c>
      <c r="D322" s="58">
        <f t="shared" si="27"/>
        <v>81.986666666666665</v>
      </c>
      <c r="E322" s="59">
        <v>25552</v>
      </c>
      <c r="F322" s="60">
        <f t="shared" si="28"/>
        <v>319.39999999999998</v>
      </c>
      <c r="G322" s="49"/>
      <c r="H322" s="49"/>
      <c r="I322" s="78"/>
      <c r="J322" s="49"/>
    </row>
    <row r="323" spans="1:10" ht="16.5" x14ac:dyDescent="0.25">
      <c r="A323" s="51" t="s">
        <v>14</v>
      </c>
      <c r="B323" s="71" t="s">
        <v>49</v>
      </c>
      <c r="C323" s="62">
        <v>17.741</v>
      </c>
      <c r="D323" s="58">
        <f t="shared" si="27"/>
        <v>59.13666666666667</v>
      </c>
      <c r="E323" s="59">
        <v>20955</v>
      </c>
      <c r="F323" s="60">
        <f t="shared" si="28"/>
        <v>261.9375</v>
      </c>
      <c r="G323" s="49"/>
      <c r="H323" s="49"/>
      <c r="I323" s="78"/>
      <c r="J323" s="49"/>
    </row>
    <row r="324" spans="1:10" ht="16.5" x14ac:dyDescent="0.25">
      <c r="A324" s="51" t="s">
        <v>15</v>
      </c>
      <c r="B324" s="71" t="s">
        <v>259</v>
      </c>
      <c r="C324" s="62">
        <v>16.536999999999999</v>
      </c>
      <c r="D324" s="58">
        <f t="shared" si="27"/>
        <v>55.123333333333335</v>
      </c>
      <c r="E324" s="59">
        <v>15941</v>
      </c>
      <c r="F324" s="60">
        <f t="shared" si="28"/>
        <v>199.26250000000002</v>
      </c>
      <c r="G324" s="49"/>
      <c r="H324" s="49"/>
      <c r="I324" s="78"/>
      <c r="J324" s="49"/>
    </row>
    <row r="325" spans="1:10" ht="16.5" x14ac:dyDescent="0.25">
      <c r="A325" s="51" t="s">
        <v>16</v>
      </c>
      <c r="B325" s="71" t="s">
        <v>352</v>
      </c>
      <c r="C325" s="62">
        <v>19.266999999999999</v>
      </c>
      <c r="D325" s="58">
        <f t="shared" si="27"/>
        <v>64.223333333333329</v>
      </c>
      <c r="E325" s="59">
        <v>19543</v>
      </c>
      <c r="F325" s="60">
        <f t="shared" si="28"/>
        <v>244.28749999999999</v>
      </c>
      <c r="G325" s="49"/>
      <c r="H325" s="49"/>
      <c r="I325" s="78"/>
      <c r="J325" s="49"/>
    </row>
    <row r="326" spans="1:10" ht="16.5" x14ac:dyDescent="0.25">
      <c r="A326" s="51" t="s">
        <v>17</v>
      </c>
      <c r="B326" s="71" t="s">
        <v>48</v>
      </c>
      <c r="C326" s="62">
        <v>19.047999999999998</v>
      </c>
      <c r="D326" s="58">
        <f t="shared" si="27"/>
        <v>63.493333333333325</v>
      </c>
      <c r="E326" s="59">
        <v>16648</v>
      </c>
      <c r="F326" s="60">
        <f t="shared" si="28"/>
        <v>208.1</v>
      </c>
      <c r="G326" s="49"/>
      <c r="H326" s="49"/>
      <c r="I326" s="78"/>
      <c r="J326" s="49"/>
    </row>
    <row r="327" spans="1:10" ht="16.5" x14ac:dyDescent="0.25">
      <c r="A327" s="51" t="s">
        <v>18</v>
      </c>
      <c r="B327" s="71" t="s">
        <v>353</v>
      </c>
      <c r="C327" s="77">
        <v>17.452999999999999</v>
      </c>
      <c r="D327" s="58">
        <f t="shared" si="27"/>
        <v>58.176666666666662</v>
      </c>
      <c r="E327" s="59">
        <v>12137</v>
      </c>
      <c r="F327" s="60">
        <f t="shared" si="28"/>
        <v>151.71250000000001</v>
      </c>
      <c r="G327" s="49"/>
      <c r="H327" s="49"/>
      <c r="I327" s="78"/>
      <c r="J327" s="49"/>
    </row>
    <row r="328" spans="1:10" ht="16.5" x14ac:dyDescent="0.25">
      <c r="A328" s="51" t="s">
        <v>19</v>
      </c>
      <c r="B328" s="71" t="s">
        <v>354</v>
      </c>
      <c r="C328" s="62">
        <v>32.113</v>
      </c>
      <c r="D328" s="58">
        <f t="shared" si="27"/>
        <v>107.04333333333334</v>
      </c>
      <c r="E328" s="59">
        <v>23209</v>
      </c>
      <c r="F328" s="60">
        <f t="shared" si="28"/>
        <v>290.11250000000001</v>
      </c>
      <c r="G328" s="49"/>
      <c r="H328" s="49"/>
      <c r="I328" s="78"/>
      <c r="J328" s="49"/>
    </row>
    <row r="329" spans="1:10" ht="16.5" x14ac:dyDescent="0.25">
      <c r="A329" s="141">
        <v>2</v>
      </c>
      <c r="B329" s="74" t="s">
        <v>266</v>
      </c>
      <c r="C329" s="62"/>
      <c r="D329" s="58"/>
      <c r="E329" s="59"/>
      <c r="F329" s="60"/>
      <c r="G329" s="49"/>
      <c r="H329" s="49"/>
      <c r="I329" s="78"/>
      <c r="J329" s="49"/>
    </row>
    <row r="330" spans="1:10" ht="16.5" x14ac:dyDescent="0.25">
      <c r="A330" s="51" t="s">
        <v>21</v>
      </c>
      <c r="B330" s="71" t="s">
        <v>355</v>
      </c>
      <c r="C330" s="62">
        <v>7.4710000000000001</v>
      </c>
      <c r="D330" s="58">
        <f>C330/14*100</f>
        <v>53.364285714285721</v>
      </c>
      <c r="E330" s="59">
        <v>13173</v>
      </c>
      <c r="F330" s="60">
        <f t="shared" si="28"/>
        <v>164.66249999999999</v>
      </c>
      <c r="G330" s="49"/>
      <c r="H330" s="49"/>
      <c r="I330" s="78"/>
      <c r="J330" s="49"/>
    </row>
    <row r="331" spans="1:10" ht="16.5" x14ac:dyDescent="0.25">
      <c r="A331" s="141" t="s">
        <v>58</v>
      </c>
      <c r="B331" s="47" t="s">
        <v>356</v>
      </c>
      <c r="C331" s="48"/>
      <c r="D331" s="48"/>
      <c r="E331" s="48"/>
      <c r="F331" s="48"/>
      <c r="G331" s="49"/>
      <c r="H331" s="49"/>
      <c r="I331" s="50"/>
      <c r="J331" s="49"/>
    </row>
    <row r="332" spans="1:10" ht="16.5" x14ac:dyDescent="0.25">
      <c r="A332" s="141">
        <v>1</v>
      </c>
      <c r="B332" s="47" t="s">
        <v>84</v>
      </c>
      <c r="C332" s="48"/>
      <c r="D332" s="48"/>
      <c r="E332" s="48"/>
      <c r="F332" s="48"/>
      <c r="G332" s="49"/>
      <c r="H332" s="49"/>
      <c r="I332" s="50"/>
      <c r="J332" s="49"/>
    </row>
    <row r="333" spans="1:10" ht="16.5" x14ac:dyDescent="0.25">
      <c r="A333" s="51" t="s">
        <v>9</v>
      </c>
      <c r="B333" s="71" t="s">
        <v>357</v>
      </c>
      <c r="C333" s="70">
        <v>13.06</v>
      </c>
      <c r="D333" s="58">
        <f t="shared" ref="D333:D343" si="29">C333/30*100</f>
        <v>43.533333333333331</v>
      </c>
      <c r="E333" s="59">
        <v>13794</v>
      </c>
      <c r="F333" s="60">
        <f t="shared" ref="F333:F345" si="30">E333/8000*100</f>
        <v>172.42500000000001</v>
      </c>
      <c r="G333" s="49"/>
      <c r="H333" s="49"/>
      <c r="I333" s="78"/>
      <c r="J333" s="49"/>
    </row>
    <row r="334" spans="1:10" ht="16.5" x14ac:dyDescent="0.25">
      <c r="A334" s="51" t="s">
        <v>10</v>
      </c>
      <c r="B334" s="71" t="s">
        <v>358</v>
      </c>
      <c r="C334" s="62">
        <v>22</v>
      </c>
      <c r="D334" s="58">
        <f t="shared" si="29"/>
        <v>73.333333333333329</v>
      </c>
      <c r="E334" s="59">
        <v>16036</v>
      </c>
      <c r="F334" s="60">
        <f t="shared" si="30"/>
        <v>200.45000000000002</v>
      </c>
      <c r="G334" s="49"/>
      <c r="H334" s="49"/>
      <c r="I334" s="78"/>
      <c r="J334" s="49"/>
    </row>
    <row r="335" spans="1:10" ht="16.5" x14ac:dyDescent="0.25">
      <c r="A335" s="51" t="s">
        <v>11</v>
      </c>
      <c r="B335" s="71" t="s">
        <v>359</v>
      </c>
      <c r="C335" s="79">
        <v>11.46</v>
      </c>
      <c r="D335" s="58">
        <f t="shared" si="29"/>
        <v>38.200000000000003</v>
      </c>
      <c r="E335" s="59">
        <v>10296</v>
      </c>
      <c r="F335" s="60">
        <f t="shared" si="30"/>
        <v>128.69999999999999</v>
      </c>
      <c r="G335" s="49"/>
      <c r="H335" s="49"/>
      <c r="I335" s="78"/>
      <c r="J335" s="49"/>
    </row>
    <row r="336" spans="1:10" ht="16.5" x14ac:dyDescent="0.25">
      <c r="A336" s="51" t="s">
        <v>12</v>
      </c>
      <c r="B336" s="71" t="s">
        <v>360</v>
      </c>
      <c r="C336" s="70">
        <v>35.229999999999997</v>
      </c>
      <c r="D336" s="58">
        <f t="shared" si="29"/>
        <v>117.43333333333332</v>
      </c>
      <c r="E336" s="59">
        <v>16358</v>
      </c>
      <c r="F336" s="60">
        <f t="shared" si="30"/>
        <v>204.47499999999999</v>
      </c>
      <c r="G336" s="49"/>
      <c r="H336" s="49"/>
      <c r="I336" s="78"/>
      <c r="J336" s="49"/>
    </row>
    <row r="337" spans="1:10" ht="16.5" x14ac:dyDescent="0.25">
      <c r="A337" s="51" t="s">
        <v>13</v>
      </c>
      <c r="B337" s="71" t="s">
        <v>361</v>
      </c>
      <c r="C337" s="70">
        <v>20.62</v>
      </c>
      <c r="D337" s="58">
        <f t="shared" si="29"/>
        <v>68.733333333333334</v>
      </c>
      <c r="E337" s="59">
        <v>13413</v>
      </c>
      <c r="F337" s="60">
        <f t="shared" si="30"/>
        <v>167.66249999999999</v>
      </c>
      <c r="G337" s="49"/>
      <c r="H337" s="49"/>
      <c r="I337" s="78"/>
      <c r="J337" s="49"/>
    </row>
    <row r="338" spans="1:10" ht="16.5" x14ac:dyDescent="0.25">
      <c r="A338" s="51" t="s">
        <v>14</v>
      </c>
      <c r="B338" s="71" t="s">
        <v>297</v>
      </c>
      <c r="C338" s="70">
        <v>16.13</v>
      </c>
      <c r="D338" s="58">
        <f t="shared" si="29"/>
        <v>53.766666666666666</v>
      </c>
      <c r="E338" s="59">
        <v>18983</v>
      </c>
      <c r="F338" s="60">
        <f t="shared" si="30"/>
        <v>237.28749999999999</v>
      </c>
      <c r="G338" s="49"/>
      <c r="H338" s="49"/>
      <c r="I338" s="78"/>
      <c r="J338" s="49"/>
    </row>
    <row r="339" spans="1:10" ht="16.5" x14ac:dyDescent="0.25">
      <c r="A339" s="51" t="s">
        <v>15</v>
      </c>
      <c r="B339" s="71" t="s">
        <v>362</v>
      </c>
      <c r="C339" s="70">
        <v>29.76</v>
      </c>
      <c r="D339" s="58">
        <f t="shared" si="29"/>
        <v>99.200000000000017</v>
      </c>
      <c r="E339" s="59">
        <v>22355</v>
      </c>
      <c r="F339" s="60">
        <f t="shared" si="30"/>
        <v>279.4375</v>
      </c>
      <c r="G339" s="49"/>
      <c r="H339" s="49"/>
      <c r="I339" s="78"/>
      <c r="J339" s="49"/>
    </row>
    <row r="340" spans="1:10" ht="16.5" x14ac:dyDescent="0.25">
      <c r="A340" s="51" t="s">
        <v>16</v>
      </c>
      <c r="B340" s="71" t="s">
        <v>30</v>
      </c>
      <c r="C340" s="70">
        <v>31.17</v>
      </c>
      <c r="D340" s="58">
        <f t="shared" si="29"/>
        <v>103.90000000000002</v>
      </c>
      <c r="E340" s="59">
        <v>18034</v>
      </c>
      <c r="F340" s="60">
        <f t="shared" si="30"/>
        <v>225.42499999999998</v>
      </c>
      <c r="G340" s="49"/>
      <c r="H340" s="49"/>
      <c r="I340" s="78"/>
      <c r="J340" s="49"/>
    </row>
    <row r="341" spans="1:10" ht="16.5" x14ac:dyDescent="0.25">
      <c r="A341" s="51" t="s">
        <v>17</v>
      </c>
      <c r="B341" s="71" t="s">
        <v>363</v>
      </c>
      <c r="C341" s="62">
        <v>20.239999999999998</v>
      </c>
      <c r="D341" s="58">
        <f t="shared" si="29"/>
        <v>67.466666666666669</v>
      </c>
      <c r="E341" s="59">
        <v>13909</v>
      </c>
      <c r="F341" s="60">
        <f t="shared" si="30"/>
        <v>173.86250000000001</v>
      </c>
      <c r="G341" s="49"/>
      <c r="H341" s="49"/>
      <c r="I341" s="78"/>
      <c r="J341" s="49"/>
    </row>
    <row r="342" spans="1:10" ht="16.5" x14ac:dyDescent="0.25">
      <c r="A342" s="51" t="s">
        <v>18</v>
      </c>
      <c r="B342" s="71" t="s">
        <v>364</v>
      </c>
      <c r="C342" s="62">
        <v>25.61</v>
      </c>
      <c r="D342" s="58">
        <f t="shared" si="29"/>
        <v>85.366666666666674</v>
      </c>
      <c r="E342" s="59">
        <v>25184</v>
      </c>
      <c r="F342" s="60">
        <f t="shared" si="30"/>
        <v>314.8</v>
      </c>
      <c r="G342" s="49"/>
      <c r="H342" s="49"/>
      <c r="I342" s="78"/>
      <c r="J342" s="49"/>
    </row>
    <row r="343" spans="1:10" ht="16.5" x14ac:dyDescent="0.25">
      <c r="A343" s="51" t="s">
        <v>19</v>
      </c>
      <c r="B343" s="71" t="s">
        <v>365</v>
      </c>
      <c r="C343" s="70">
        <v>16.12</v>
      </c>
      <c r="D343" s="58">
        <f t="shared" si="29"/>
        <v>53.733333333333334</v>
      </c>
      <c r="E343" s="59">
        <v>8080</v>
      </c>
      <c r="F343" s="60">
        <f t="shared" si="30"/>
        <v>101</v>
      </c>
      <c r="G343" s="49"/>
      <c r="H343" s="49"/>
      <c r="I343" s="78"/>
      <c r="J343" s="49"/>
    </row>
    <row r="344" spans="1:10" ht="16.5" x14ac:dyDescent="0.25">
      <c r="A344" s="141">
        <v>2</v>
      </c>
      <c r="B344" s="74" t="s">
        <v>266</v>
      </c>
      <c r="C344" s="70"/>
      <c r="D344" s="58"/>
      <c r="E344" s="59"/>
      <c r="F344" s="60"/>
      <c r="G344" s="49"/>
      <c r="H344" s="49"/>
      <c r="I344" s="78"/>
      <c r="J344" s="49"/>
    </row>
    <row r="345" spans="1:10" ht="16.5" x14ac:dyDescent="0.25">
      <c r="A345" s="51" t="s">
        <v>21</v>
      </c>
      <c r="B345" s="71" t="s">
        <v>366</v>
      </c>
      <c r="C345" s="70">
        <v>4.5199999999999996</v>
      </c>
      <c r="D345" s="58">
        <f>C345/14*100</f>
        <v>32.285714285714285</v>
      </c>
      <c r="E345" s="59">
        <v>14440</v>
      </c>
      <c r="F345" s="60">
        <f t="shared" si="30"/>
        <v>180.5</v>
      </c>
      <c r="G345" s="49"/>
      <c r="H345" s="49"/>
      <c r="I345" s="78"/>
      <c r="J345" s="49"/>
    </row>
    <row r="346" spans="1:10" ht="16.5" x14ac:dyDescent="0.25">
      <c r="A346" s="141" t="s">
        <v>86</v>
      </c>
      <c r="B346" s="47" t="s">
        <v>367</v>
      </c>
      <c r="C346" s="48"/>
      <c r="D346" s="48"/>
      <c r="E346" s="48"/>
      <c r="F346" s="48"/>
      <c r="G346" s="49"/>
      <c r="H346" s="49"/>
      <c r="I346" s="50"/>
      <c r="J346" s="49"/>
    </row>
    <row r="347" spans="1:10" ht="16.5" x14ac:dyDescent="0.25">
      <c r="A347" s="141">
        <v>1</v>
      </c>
      <c r="B347" s="47" t="s">
        <v>84</v>
      </c>
      <c r="C347" s="48"/>
      <c r="D347" s="48"/>
      <c r="E347" s="48"/>
      <c r="F347" s="48"/>
      <c r="G347" s="49"/>
      <c r="H347" s="49"/>
      <c r="I347" s="50"/>
      <c r="J347" s="49"/>
    </row>
    <row r="348" spans="1:10" ht="16.5" x14ac:dyDescent="0.25">
      <c r="A348" s="51" t="s">
        <v>9</v>
      </c>
      <c r="B348" s="71" t="s">
        <v>368</v>
      </c>
      <c r="C348" s="80">
        <v>11.067</v>
      </c>
      <c r="D348" s="58">
        <f t="shared" ref="D348:D353" si="31">C348/30*100</f>
        <v>36.89</v>
      </c>
      <c r="E348" s="59">
        <v>18430</v>
      </c>
      <c r="F348" s="60">
        <f t="shared" ref="F348:F353" si="32">E348/8000*100</f>
        <v>230.375</v>
      </c>
      <c r="G348" s="49"/>
      <c r="H348" s="49"/>
      <c r="I348" s="78"/>
      <c r="J348" s="49"/>
    </row>
    <row r="349" spans="1:10" ht="16.5" x14ac:dyDescent="0.25">
      <c r="A349" s="51" t="s">
        <v>10</v>
      </c>
      <c r="B349" s="71" t="s">
        <v>369</v>
      </c>
      <c r="C349" s="80">
        <v>16.103000000000002</v>
      </c>
      <c r="D349" s="58">
        <f t="shared" si="31"/>
        <v>53.676666666666669</v>
      </c>
      <c r="E349" s="59">
        <v>16277</v>
      </c>
      <c r="F349" s="60">
        <f t="shared" si="32"/>
        <v>203.46250000000001</v>
      </c>
      <c r="G349" s="49"/>
      <c r="H349" s="49"/>
      <c r="I349" s="78"/>
      <c r="J349" s="49"/>
    </row>
    <row r="350" spans="1:10" ht="16.5" x14ac:dyDescent="0.25">
      <c r="A350" s="51" t="s">
        <v>11</v>
      </c>
      <c r="B350" s="71" t="s">
        <v>370</v>
      </c>
      <c r="C350" s="80">
        <v>10.661</v>
      </c>
      <c r="D350" s="58">
        <f t="shared" si="31"/>
        <v>35.536666666666669</v>
      </c>
      <c r="E350" s="59">
        <v>18251</v>
      </c>
      <c r="F350" s="60">
        <f t="shared" si="32"/>
        <v>228.13750000000002</v>
      </c>
      <c r="G350" s="49"/>
      <c r="H350" s="49"/>
      <c r="I350" s="78"/>
      <c r="J350" s="49"/>
    </row>
    <row r="351" spans="1:10" ht="16.5" x14ac:dyDescent="0.25">
      <c r="A351" s="51" t="s">
        <v>12</v>
      </c>
      <c r="B351" s="71" t="s">
        <v>371</v>
      </c>
      <c r="C351" s="80">
        <v>6.9950000000000001</v>
      </c>
      <c r="D351" s="58">
        <f t="shared" si="31"/>
        <v>23.316666666666666</v>
      </c>
      <c r="E351" s="59">
        <v>10098</v>
      </c>
      <c r="F351" s="60">
        <f t="shared" si="32"/>
        <v>126.22500000000001</v>
      </c>
      <c r="G351" s="49"/>
      <c r="H351" s="49"/>
      <c r="I351" s="78"/>
      <c r="J351" s="49"/>
    </row>
    <row r="352" spans="1:10" ht="16.5" x14ac:dyDescent="0.25">
      <c r="A352" s="51" t="s">
        <v>13</v>
      </c>
      <c r="B352" s="71" t="s">
        <v>372</v>
      </c>
      <c r="C352" s="80">
        <v>10.673999999999999</v>
      </c>
      <c r="D352" s="58">
        <f t="shared" si="31"/>
        <v>35.58</v>
      </c>
      <c r="E352" s="59">
        <v>14018</v>
      </c>
      <c r="F352" s="60">
        <f t="shared" si="32"/>
        <v>175.22500000000002</v>
      </c>
      <c r="G352" s="49"/>
      <c r="H352" s="49"/>
      <c r="I352" s="78"/>
      <c r="J352" s="49"/>
    </row>
    <row r="353" spans="1:10" ht="16.5" x14ac:dyDescent="0.25">
      <c r="A353" s="51" t="s">
        <v>14</v>
      </c>
      <c r="B353" s="71" t="s">
        <v>373</v>
      </c>
      <c r="C353" s="80">
        <v>16.344999999999999</v>
      </c>
      <c r="D353" s="58">
        <f t="shared" si="31"/>
        <v>54.483333333333327</v>
      </c>
      <c r="E353" s="59">
        <v>12996</v>
      </c>
      <c r="F353" s="60">
        <f t="shared" si="32"/>
        <v>162.45000000000002</v>
      </c>
      <c r="G353" s="49"/>
      <c r="H353" s="49"/>
      <c r="I353" s="78"/>
      <c r="J353" s="49"/>
    </row>
    <row r="354" spans="1:10" ht="16.5" x14ac:dyDescent="0.25">
      <c r="A354" s="141">
        <v>2</v>
      </c>
      <c r="B354" s="74" t="s">
        <v>20</v>
      </c>
      <c r="C354" s="80"/>
      <c r="D354" s="58"/>
      <c r="E354" s="59"/>
      <c r="F354" s="60"/>
      <c r="G354" s="49"/>
      <c r="H354" s="49"/>
      <c r="I354" s="78"/>
      <c r="J354" s="49"/>
    </row>
    <row r="355" spans="1:10" ht="17.25" x14ac:dyDescent="0.25">
      <c r="A355" s="51" t="s">
        <v>21</v>
      </c>
      <c r="B355" s="71" t="s">
        <v>374</v>
      </c>
      <c r="C355" s="70">
        <v>2.57</v>
      </c>
      <c r="D355" s="58">
        <f>C355/5.5*100</f>
        <v>46.72727272727272</v>
      </c>
      <c r="E355" s="59">
        <v>22895</v>
      </c>
      <c r="F355" s="60">
        <f>E355/7000*100</f>
        <v>327.07142857142861</v>
      </c>
      <c r="G355" s="81"/>
      <c r="H355" s="81"/>
      <c r="I355" s="78"/>
      <c r="J355" s="81"/>
    </row>
    <row r="356" spans="1:10" ht="17.25" x14ac:dyDescent="0.25">
      <c r="A356" s="51" t="s">
        <v>22</v>
      </c>
      <c r="B356" s="71" t="s">
        <v>375</v>
      </c>
      <c r="C356" s="70">
        <v>3.43</v>
      </c>
      <c r="D356" s="58">
        <f t="shared" ref="D356:D361" si="33">C356/5.5*100</f>
        <v>62.363636363636367</v>
      </c>
      <c r="E356" s="59">
        <v>13678</v>
      </c>
      <c r="F356" s="60">
        <f t="shared" ref="F356:F361" si="34">E356/7000*100</f>
        <v>195.4</v>
      </c>
      <c r="G356" s="81"/>
      <c r="H356" s="81"/>
      <c r="I356" s="78"/>
      <c r="J356" s="81"/>
    </row>
    <row r="357" spans="1:10" ht="17.25" x14ac:dyDescent="0.25">
      <c r="A357" s="51" t="s">
        <v>23</v>
      </c>
      <c r="B357" s="71" t="s">
        <v>376</v>
      </c>
      <c r="C357" s="70">
        <v>1.91</v>
      </c>
      <c r="D357" s="58">
        <f t="shared" si="33"/>
        <v>34.727272727272727</v>
      </c>
      <c r="E357" s="59">
        <v>10835</v>
      </c>
      <c r="F357" s="60">
        <f t="shared" si="34"/>
        <v>154.78571428571428</v>
      </c>
      <c r="G357" s="81"/>
      <c r="H357" s="81"/>
      <c r="I357" s="78"/>
      <c r="J357" s="81"/>
    </row>
    <row r="358" spans="1:10" ht="17.25" x14ac:dyDescent="0.25">
      <c r="A358" s="51" t="s">
        <v>24</v>
      </c>
      <c r="B358" s="71" t="s">
        <v>377</v>
      </c>
      <c r="C358" s="82">
        <v>8.9</v>
      </c>
      <c r="D358" s="58">
        <f t="shared" si="33"/>
        <v>161.81818181818181</v>
      </c>
      <c r="E358" s="59">
        <v>19242</v>
      </c>
      <c r="F358" s="60">
        <f t="shared" si="34"/>
        <v>274.88571428571424</v>
      </c>
      <c r="G358" s="81"/>
      <c r="H358" s="81"/>
      <c r="I358" s="78"/>
      <c r="J358" s="81"/>
    </row>
    <row r="359" spans="1:10" ht="17.25" x14ac:dyDescent="0.25">
      <c r="A359" s="51" t="s">
        <v>25</v>
      </c>
      <c r="B359" s="71" t="s">
        <v>378</v>
      </c>
      <c r="C359" s="70">
        <v>2.67</v>
      </c>
      <c r="D359" s="58">
        <f t="shared" si="33"/>
        <v>48.54545454545454</v>
      </c>
      <c r="E359" s="59">
        <v>11924</v>
      </c>
      <c r="F359" s="60">
        <f t="shared" si="34"/>
        <v>170.34285714285716</v>
      </c>
      <c r="G359" s="81"/>
      <c r="H359" s="81"/>
      <c r="I359" s="78"/>
      <c r="J359" s="81"/>
    </row>
    <row r="360" spans="1:10" ht="17.25" x14ac:dyDescent="0.25">
      <c r="A360" s="51" t="s">
        <v>26</v>
      </c>
      <c r="B360" s="71" t="s">
        <v>379</v>
      </c>
      <c r="C360" s="70">
        <v>2.33</v>
      </c>
      <c r="D360" s="58">
        <f t="shared" si="33"/>
        <v>42.363636363636367</v>
      </c>
      <c r="E360" s="59">
        <v>9016</v>
      </c>
      <c r="F360" s="60">
        <f t="shared" si="34"/>
        <v>128.80000000000001</v>
      </c>
      <c r="G360" s="81"/>
      <c r="H360" s="81"/>
      <c r="I360" s="78"/>
      <c r="J360" s="81"/>
    </row>
    <row r="361" spans="1:10" ht="17.25" x14ac:dyDescent="0.25">
      <c r="A361" s="51" t="s">
        <v>27</v>
      </c>
      <c r="B361" s="71" t="s">
        <v>380</v>
      </c>
      <c r="C361" s="70">
        <v>14.44</v>
      </c>
      <c r="D361" s="58">
        <f t="shared" si="33"/>
        <v>262.54545454545456</v>
      </c>
      <c r="E361" s="59">
        <v>19373</v>
      </c>
      <c r="F361" s="60">
        <f t="shared" si="34"/>
        <v>276.75714285714287</v>
      </c>
      <c r="G361" s="81"/>
      <c r="H361" s="81"/>
      <c r="I361" s="78"/>
      <c r="J361" s="81"/>
    </row>
    <row r="362" spans="1:10" ht="16.5" x14ac:dyDescent="0.25">
      <c r="A362" s="141" t="s">
        <v>247</v>
      </c>
      <c r="B362" s="47" t="s">
        <v>381</v>
      </c>
      <c r="C362" s="48"/>
      <c r="D362" s="48"/>
      <c r="E362" s="48"/>
      <c r="F362" s="48"/>
      <c r="G362" s="49"/>
      <c r="H362" s="49"/>
      <c r="I362" s="50"/>
      <c r="J362" s="49"/>
    </row>
    <row r="363" spans="1:10" ht="16.5" x14ac:dyDescent="0.25">
      <c r="A363" s="141">
        <v>1</v>
      </c>
      <c r="B363" s="47" t="s">
        <v>78</v>
      </c>
      <c r="C363" s="48"/>
      <c r="D363" s="48"/>
      <c r="E363" s="48"/>
      <c r="F363" s="48"/>
      <c r="G363" s="49"/>
      <c r="H363" s="49"/>
      <c r="I363" s="50"/>
      <c r="J363" s="49"/>
    </row>
    <row r="364" spans="1:10" ht="16.5" x14ac:dyDescent="0.25">
      <c r="A364" s="51" t="s">
        <v>9</v>
      </c>
      <c r="B364" s="57" t="s">
        <v>382</v>
      </c>
      <c r="C364" s="65">
        <v>5.4749999999999996</v>
      </c>
      <c r="D364" s="58">
        <f>C364/30*100</f>
        <v>18.25</v>
      </c>
      <c r="E364" s="59">
        <v>5941</v>
      </c>
      <c r="F364" s="60">
        <f>E364/8000*100</f>
        <v>74.262500000000003</v>
      </c>
      <c r="G364" s="49"/>
      <c r="H364" s="49"/>
      <c r="I364" s="78"/>
      <c r="J364" s="49"/>
    </row>
    <row r="365" spans="1:10" ht="16.5" x14ac:dyDescent="0.25">
      <c r="A365" s="51" t="s">
        <v>10</v>
      </c>
      <c r="B365" s="57" t="s">
        <v>384</v>
      </c>
      <c r="C365" s="80">
        <v>12.38</v>
      </c>
      <c r="D365" s="58">
        <f>C365/30*100</f>
        <v>41.266666666666666</v>
      </c>
      <c r="E365" s="59">
        <v>22080</v>
      </c>
      <c r="F365" s="60">
        <f>E365/8000*100</f>
        <v>276</v>
      </c>
      <c r="G365" s="49"/>
      <c r="H365" s="49"/>
      <c r="I365" s="78"/>
      <c r="J365" s="49"/>
    </row>
    <row r="366" spans="1:10" ht="16.5" x14ac:dyDescent="0.25">
      <c r="A366" s="51" t="s">
        <v>11</v>
      </c>
      <c r="B366" s="57" t="s">
        <v>385</v>
      </c>
      <c r="C366" s="80">
        <v>22.052</v>
      </c>
      <c r="D366" s="58">
        <f>C366/30*100</f>
        <v>73.506666666666661</v>
      </c>
      <c r="E366" s="59">
        <v>21995</v>
      </c>
      <c r="F366" s="60">
        <f>E366/8000*100</f>
        <v>274.9375</v>
      </c>
      <c r="G366" s="49"/>
      <c r="H366" s="49"/>
      <c r="I366" s="78"/>
      <c r="J366" s="49"/>
    </row>
    <row r="367" spans="1:10" ht="16.5" x14ac:dyDescent="0.25">
      <c r="A367" s="141">
        <v>2</v>
      </c>
      <c r="B367" s="63" t="s">
        <v>20</v>
      </c>
      <c r="C367" s="80"/>
      <c r="D367" s="58"/>
      <c r="E367" s="59"/>
      <c r="F367" s="60"/>
      <c r="G367" s="49"/>
      <c r="H367" s="49"/>
      <c r="I367" s="78"/>
      <c r="J367" s="49"/>
    </row>
    <row r="368" spans="1:10" ht="17.25" x14ac:dyDescent="0.25">
      <c r="A368" s="51" t="s">
        <v>21</v>
      </c>
      <c r="B368" s="71" t="s">
        <v>374</v>
      </c>
      <c r="C368" s="80">
        <v>2.165</v>
      </c>
      <c r="D368" s="58">
        <f t="shared" ref="D368:D373" si="35">C368/5.5*100</f>
        <v>39.36363636363636</v>
      </c>
      <c r="E368" s="59">
        <v>20173</v>
      </c>
      <c r="F368" s="60">
        <f t="shared" ref="F368:F373" si="36">E368/7000*100</f>
        <v>288.18571428571425</v>
      </c>
      <c r="G368" s="81"/>
      <c r="H368" s="81"/>
      <c r="I368" s="78"/>
      <c r="J368" s="81"/>
    </row>
    <row r="369" spans="1:10" ht="17.25" x14ac:dyDescent="0.25">
      <c r="A369" s="51" t="s">
        <v>22</v>
      </c>
      <c r="B369" s="71" t="s">
        <v>386</v>
      </c>
      <c r="C369" s="80">
        <v>1.7949999999999999</v>
      </c>
      <c r="D369" s="58">
        <f t="shared" si="35"/>
        <v>32.636363636363633</v>
      </c>
      <c r="E369" s="59">
        <v>16878</v>
      </c>
      <c r="F369" s="60">
        <f t="shared" si="36"/>
        <v>241.1142857142857</v>
      </c>
      <c r="G369" s="81"/>
      <c r="H369" s="81"/>
      <c r="I369" s="78"/>
      <c r="J369" s="81"/>
    </row>
    <row r="370" spans="1:10" ht="17.25" x14ac:dyDescent="0.25">
      <c r="A370" s="51" t="s">
        <v>23</v>
      </c>
      <c r="B370" s="71" t="s">
        <v>375</v>
      </c>
      <c r="C370" s="80">
        <v>1.4410000000000001</v>
      </c>
      <c r="D370" s="58">
        <f t="shared" si="35"/>
        <v>26.200000000000003</v>
      </c>
      <c r="E370" s="59">
        <v>9744</v>
      </c>
      <c r="F370" s="60">
        <f t="shared" si="36"/>
        <v>139.19999999999999</v>
      </c>
      <c r="G370" s="81"/>
      <c r="H370" s="81"/>
      <c r="I370" s="78"/>
      <c r="J370" s="81"/>
    </row>
    <row r="371" spans="1:10" ht="17.25" x14ac:dyDescent="0.25">
      <c r="A371" s="51" t="s">
        <v>24</v>
      </c>
      <c r="B371" s="71" t="s">
        <v>376</v>
      </c>
      <c r="C371" s="80">
        <v>1.379</v>
      </c>
      <c r="D371" s="58">
        <f t="shared" si="35"/>
        <v>25.072727272727274</v>
      </c>
      <c r="E371" s="59">
        <v>5266</v>
      </c>
      <c r="F371" s="60">
        <f t="shared" si="36"/>
        <v>75.228571428571428</v>
      </c>
      <c r="G371" s="81"/>
      <c r="H371" s="81"/>
      <c r="I371" s="78"/>
      <c r="J371" s="81"/>
    </row>
    <row r="372" spans="1:10" ht="17.25" x14ac:dyDescent="0.25">
      <c r="A372" s="51" t="s">
        <v>25</v>
      </c>
      <c r="B372" s="71" t="s">
        <v>387</v>
      </c>
      <c r="C372" s="80">
        <v>6.3440000000000003</v>
      </c>
      <c r="D372" s="58">
        <f t="shared" si="35"/>
        <v>115.34545454545454</v>
      </c>
      <c r="E372" s="59">
        <v>15132</v>
      </c>
      <c r="F372" s="60">
        <f t="shared" si="36"/>
        <v>216.17142857142858</v>
      </c>
      <c r="G372" s="81"/>
      <c r="H372" s="81"/>
      <c r="I372" s="78"/>
      <c r="J372" s="81"/>
    </row>
    <row r="373" spans="1:10" ht="17.25" x14ac:dyDescent="0.25">
      <c r="A373" s="51" t="s">
        <v>26</v>
      </c>
      <c r="B373" s="71" t="s">
        <v>388</v>
      </c>
      <c r="C373" s="80">
        <v>6.2670000000000003</v>
      </c>
      <c r="D373" s="58">
        <f t="shared" si="35"/>
        <v>113.94545454545455</v>
      </c>
      <c r="E373" s="59">
        <v>9380</v>
      </c>
      <c r="F373" s="60">
        <f t="shared" si="36"/>
        <v>134</v>
      </c>
      <c r="G373" s="81"/>
      <c r="H373" s="81"/>
      <c r="I373" s="78"/>
      <c r="J373" s="81"/>
    </row>
    <row r="374" spans="1:10" ht="16.5" x14ac:dyDescent="0.25">
      <c r="A374" s="141" t="s">
        <v>389</v>
      </c>
      <c r="B374" s="47" t="s">
        <v>383</v>
      </c>
      <c r="C374" s="48"/>
      <c r="D374" s="48"/>
      <c r="E374" s="48"/>
      <c r="F374" s="48"/>
      <c r="G374" s="49"/>
      <c r="H374" s="49"/>
      <c r="I374" s="50"/>
      <c r="J374" s="49"/>
    </row>
    <row r="375" spans="1:10" ht="16.5" x14ac:dyDescent="0.25">
      <c r="A375" s="141">
        <v>1</v>
      </c>
      <c r="B375" s="47" t="s">
        <v>84</v>
      </c>
      <c r="C375" s="48"/>
      <c r="D375" s="48"/>
      <c r="E375" s="48"/>
      <c r="F375" s="48"/>
      <c r="G375" s="49"/>
      <c r="H375" s="49"/>
      <c r="I375" s="50"/>
      <c r="J375" s="49"/>
    </row>
    <row r="376" spans="1:10" ht="16.5" x14ac:dyDescent="0.25">
      <c r="A376" s="51" t="s">
        <v>9</v>
      </c>
      <c r="B376" s="57" t="s">
        <v>390</v>
      </c>
      <c r="C376" s="80">
        <v>11.18</v>
      </c>
      <c r="D376" s="58">
        <f>C376/30*100</f>
        <v>37.266666666666666</v>
      </c>
      <c r="E376" s="59">
        <v>9860</v>
      </c>
      <c r="F376" s="60">
        <f>E376/4000*100</f>
        <v>246.5</v>
      </c>
      <c r="G376" s="49"/>
      <c r="H376" s="49"/>
      <c r="I376" s="83" t="s">
        <v>263</v>
      </c>
      <c r="J376" s="49"/>
    </row>
    <row r="377" spans="1:10" ht="16.5" x14ac:dyDescent="0.25">
      <c r="A377" s="51" t="s">
        <v>10</v>
      </c>
      <c r="B377" s="57" t="s">
        <v>332</v>
      </c>
      <c r="C377" s="80">
        <v>48.32</v>
      </c>
      <c r="D377" s="58">
        <f>C377/30*100</f>
        <v>161.06666666666666</v>
      </c>
      <c r="E377" s="59">
        <v>14473</v>
      </c>
      <c r="F377" s="60">
        <f>E377/4000*100</f>
        <v>361.82500000000005</v>
      </c>
      <c r="G377" s="49"/>
      <c r="H377" s="49"/>
      <c r="I377" s="83" t="s">
        <v>263</v>
      </c>
      <c r="J377" s="49"/>
    </row>
    <row r="378" spans="1:10" ht="16.5" x14ac:dyDescent="0.25">
      <c r="A378" s="141">
        <v>2</v>
      </c>
      <c r="B378" s="63" t="s">
        <v>391</v>
      </c>
      <c r="C378" s="80"/>
      <c r="D378" s="58"/>
      <c r="E378" s="59"/>
      <c r="F378" s="60"/>
      <c r="G378" s="49"/>
      <c r="H378" s="49"/>
      <c r="I378" s="83"/>
      <c r="J378" s="49"/>
    </row>
    <row r="379" spans="1:10" ht="17.25" x14ac:dyDescent="0.25">
      <c r="A379" s="51" t="s">
        <v>21</v>
      </c>
      <c r="B379" s="57" t="s">
        <v>392</v>
      </c>
      <c r="C379" s="80">
        <v>3.99</v>
      </c>
      <c r="D379" s="58">
        <f>C379/5.5*100</f>
        <v>72.545454545454547</v>
      </c>
      <c r="E379" s="59">
        <v>9998</v>
      </c>
      <c r="F379" s="60">
        <f>E379/7000*100</f>
        <v>142.82857142857145</v>
      </c>
      <c r="G379" s="81"/>
      <c r="H379" s="81"/>
      <c r="I379" s="78"/>
      <c r="J379" s="81"/>
    </row>
    <row r="380" spans="1:10" ht="17.25" x14ac:dyDescent="0.25">
      <c r="A380" s="51" t="s">
        <v>22</v>
      </c>
      <c r="B380" s="57" t="s">
        <v>393</v>
      </c>
      <c r="C380" s="80">
        <v>4.68</v>
      </c>
      <c r="D380" s="58">
        <f>C380/5.5*100</f>
        <v>85.090909090909079</v>
      </c>
      <c r="E380" s="59">
        <v>29612</v>
      </c>
      <c r="F380" s="60">
        <f>E380/7000*100</f>
        <v>423.02857142857147</v>
      </c>
      <c r="G380" s="81"/>
      <c r="H380" s="81"/>
      <c r="I380" s="78"/>
      <c r="J380" s="81"/>
    </row>
    <row r="381" spans="1:10" ht="17.25" x14ac:dyDescent="0.25">
      <c r="A381" s="51" t="s">
        <v>23</v>
      </c>
      <c r="B381" s="57" t="s">
        <v>394</v>
      </c>
      <c r="C381" s="80">
        <v>7.5</v>
      </c>
      <c r="D381" s="58">
        <f>C381/5.5*100</f>
        <v>136.36363636363635</v>
      </c>
      <c r="E381" s="59">
        <v>12924</v>
      </c>
      <c r="F381" s="60">
        <f>E381/7000*100</f>
        <v>184.62857142857143</v>
      </c>
      <c r="G381" s="81"/>
      <c r="H381" s="81"/>
      <c r="I381" s="78"/>
      <c r="J381" s="81"/>
    </row>
    <row r="382" spans="1:10" ht="17.25" x14ac:dyDescent="0.25">
      <c r="A382" s="51" t="s">
        <v>24</v>
      </c>
      <c r="B382" s="57" t="s">
        <v>395</v>
      </c>
      <c r="C382" s="80">
        <v>26.99</v>
      </c>
      <c r="D382" s="58">
        <f>C382/5.5*100</f>
        <v>490.72727272727275</v>
      </c>
      <c r="E382" s="59">
        <v>16613</v>
      </c>
      <c r="F382" s="60">
        <f>E382/7000*100</f>
        <v>237.32857142857142</v>
      </c>
      <c r="G382" s="81"/>
      <c r="H382" s="81"/>
      <c r="I382" s="78"/>
      <c r="J382" s="81"/>
    </row>
    <row r="383" spans="1:10" ht="17.25" x14ac:dyDescent="0.25">
      <c r="A383" s="51" t="s">
        <v>25</v>
      </c>
      <c r="B383" s="57" t="s">
        <v>396</v>
      </c>
      <c r="C383" s="80">
        <v>19.09</v>
      </c>
      <c r="D383" s="58">
        <f>C383/5.5*100</f>
        <v>347.09090909090907</v>
      </c>
      <c r="E383" s="59">
        <v>6730</v>
      </c>
      <c r="F383" s="60">
        <f>E383/7000*100</f>
        <v>96.142857142857139</v>
      </c>
      <c r="G383" s="81"/>
      <c r="H383" s="81"/>
      <c r="I383" s="78"/>
      <c r="J383" s="81"/>
    </row>
  </sheetData>
  <mergeCells count="11">
    <mergeCell ref="I6:I7"/>
    <mergeCell ref="J6:J7"/>
    <mergeCell ref="A3:J3"/>
    <mergeCell ref="I1:J1"/>
    <mergeCell ref="A4:J4"/>
    <mergeCell ref="A6:A7"/>
    <mergeCell ref="B6:B7"/>
    <mergeCell ref="C6:D6"/>
    <mergeCell ref="E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zoomScaleNormal="100" zoomScalePageLayoutView="85" workbookViewId="0">
      <selection activeCell="H1" sqref="H1:I1"/>
    </sheetView>
  </sheetViews>
  <sheetFormatPr defaultColWidth="9.42578125" defaultRowHeight="15.75" x14ac:dyDescent="0.25"/>
  <cols>
    <col min="1" max="1" width="7" style="8" customWidth="1"/>
    <col min="2" max="2" width="23.42578125" style="8" bestFit="1" customWidth="1"/>
    <col min="3" max="3" width="13.85546875" style="8" customWidth="1"/>
    <col min="4" max="4" width="14.85546875" style="8" customWidth="1"/>
    <col min="5" max="5" width="15.140625" style="8" customWidth="1"/>
    <col min="6" max="6" width="13.140625" style="8" customWidth="1"/>
    <col min="7" max="7" width="12.5703125" style="8" customWidth="1"/>
    <col min="8" max="8" width="17.28515625" style="8" customWidth="1"/>
    <col min="9" max="9" width="16.42578125" style="8" customWidth="1"/>
    <col min="10" max="12" width="9.42578125" style="8"/>
    <col min="13" max="13" width="18.5703125" style="8" customWidth="1"/>
    <col min="14" max="29" width="0" style="8" hidden="1" customWidth="1"/>
    <col min="30" max="16384" width="9.42578125" style="8"/>
  </cols>
  <sheetData>
    <row r="1" spans="1:9" ht="23.65" customHeight="1" x14ac:dyDescent="0.25">
      <c r="A1" s="7"/>
      <c r="H1" s="156" t="s">
        <v>490</v>
      </c>
      <c r="I1" s="156"/>
    </row>
    <row r="2" spans="1:9" ht="22.15" customHeight="1" x14ac:dyDescent="0.25"/>
    <row r="3" spans="1:9" ht="22.15" customHeight="1" x14ac:dyDescent="0.25">
      <c r="A3" s="151" t="s">
        <v>463</v>
      </c>
      <c r="B3" s="151"/>
      <c r="C3" s="151"/>
      <c r="D3" s="151"/>
      <c r="E3" s="151"/>
      <c r="F3" s="151"/>
      <c r="G3" s="151"/>
      <c r="H3" s="151"/>
      <c r="I3" s="151"/>
    </row>
    <row r="4" spans="1:9" ht="16.5" x14ac:dyDescent="0.25">
      <c r="A4" s="155" t="s">
        <v>491</v>
      </c>
      <c r="B4" s="155"/>
      <c r="C4" s="155"/>
      <c r="D4" s="155"/>
      <c r="E4" s="155"/>
      <c r="F4" s="155"/>
      <c r="G4" s="155"/>
      <c r="H4" s="155"/>
      <c r="I4" s="155"/>
    </row>
    <row r="5" spans="1:9" ht="18.75" x14ac:dyDescent="0.25">
      <c r="A5" s="1"/>
    </row>
    <row r="6" spans="1:9" ht="85.9" customHeight="1" x14ac:dyDescent="0.25">
      <c r="A6" s="19" t="s">
        <v>1</v>
      </c>
      <c r="B6" s="19" t="s">
        <v>59</v>
      </c>
      <c r="C6" s="19" t="s">
        <v>60</v>
      </c>
      <c r="D6" s="19" t="s">
        <v>61</v>
      </c>
      <c r="E6" s="19" t="s">
        <v>62</v>
      </c>
      <c r="F6" s="19" t="s">
        <v>63</v>
      </c>
      <c r="G6" s="19" t="s">
        <v>76</v>
      </c>
      <c r="H6" s="19" t="s">
        <v>64</v>
      </c>
      <c r="I6" s="19" t="s">
        <v>65</v>
      </c>
    </row>
    <row r="7" spans="1:9" ht="43.5" customHeight="1" x14ac:dyDescent="0.25">
      <c r="A7" s="21"/>
      <c r="B7" s="21" t="s">
        <v>79</v>
      </c>
      <c r="C7" s="26">
        <f>C8+C12</f>
        <v>305</v>
      </c>
      <c r="D7" s="26">
        <v>0</v>
      </c>
      <c r="E7" s="26">
        <f t="shared" ref="E7:I7" si="0">E8+E12</f>
        <v>0</v>
      </c>
      <c r="F7" s="26">
        <f t="shared" si="0"/>
        <v>305</v>
      </c>
      <c r="G7" s="26">
        <f t="shared" si="0"/>
        <v>102</v>
      </c>
      <c r="H7" s="26">
        <f t="shared" si="0"/>
        <v>0</v>
      </c>
      <c r="I7" s="26">
        <f t="shared" si="0"/>
        <v>203</v>
      </c>
    </row>
    <row r="8" spans="1:9" ht="40.5" customHeight="1" x14ac:dyDescent="0.25">
      <c r="A8" s="21" t="s">
        <v>8</v>
      </c>
      <c r="B8" s="24" t="s">
        <v>255</v>
      </c>
      <c r="C8" s="26">
        <f>SUM(C9:C11)</f>
        <v>164</v>
      </c>
      <c r="D8" s="26">
        <v>0</v>
      </c>
      <c r="E8" s="26">
        <f t="shared" ref="E8:I8" si="1">SUM(E9:E11)</f>
        <v>0</v>
      </c>
      <c r="F8" s="26">
        <f t="shared" si="1"/>
        <v>164</v>
      </c>
      <c r="G8" s="26">
        <f t="shared" si="1"/>
        <v>57</v>
      </c>
      <c r="H8" s="26">
        <f t="shared" si="1"/>
        <v>0</v>
      </c>
      <c r="I8" s="26">
        <f t="shared" si="1"/>
        <v>107</v>
      </c>
    </row>
    <row r="9" spans="1:9" s="9" customFormat="1" ht="44.25" customHeight="1" x14ac:dyDescent="0.3">
      <c r="A9" s="2">
        <v>1</v>
      </c>
      <c r="B9" s="4" t="s">
        <v>66</v>
      </c>
      <c r="C9" s="25">
        <v>135</v>
      </c>
      <c r="D9" s="25">
        <v>0</v>
      </c>
      <c r="E9" s="25">
        <v>0</v>
      </c>
      <c r="F9" s="25">
        <f>C9-E9</f>
        <v>135</v>
      </c>
      <c r="G9" s="25">
        <v>44</v>
      </c>
      <c r="H9" s="25">
        <v>0</v>
      </c>
      <c r="I9" s="85">
        <f t="shared" ref="I9:I12" si="2">C9-G9</f>
        <v>91</v>
      </c>
    </row>
    <row r="10" spans="1:9" s="9" customFormat="1" ht="44.25" customHeight="1" x14ac:dyDescent="0.3">
      <c r="A10" s="2">
        <v>2</v>
      </c>
      <c r="B10" s="4" t="s">
        <v>67</v>
      </c>
      <c r="C10" s="25">
        <v>21</v>
      </c>
      <c r="D10" s="25">
        <v>0</v>
      </c>
      <c r="E10" s="25">
        <v>0</v>
      </c>
      <c r="F10" s="25">
        <f>C10-E10</f>
        <v>21</v>
      </c>
      <c r="G10" s="25">
        <v>13</v>
      </c>
      <c r="H10" s="25">
        <v>0</v>
      </c>
      <c r="I10" s="85">
        <f t="shared" si="2"/>
        <v>8</v>
      </c>
    </row>
    <row r="11" spans="1:9" s="9" customFormat="1" ht="44.25" customHeight="1" x14ac:dyDescent="0.3">
      <c r="A11" s="2">
        <v>3</v>
      </c>
      <c r="B11" s="4" t="s">
        <v>45</v>
      </c>
      <c r="C11" s="25">
        <v>8</v>
      </c>
      <c r="D11" s="25">
        <v>0</v>
      </c>
      <c r="E11" s="25">
        <v>0</v>
      </c>
      <c r="F11" s="25">
        <f>C11-E11</f>
        <v>8</v>
      </c>
      <c r="G11" s="25">
        <v>0</v>
      </c>
      <c r="H11" s="25">
        <v>0</v>
      </c>
      <c r="I11" s="85">
        <f t="shared" si="2"/>
        <v>8</v>
      </c>
    </row>
    <row r="12" spans="1:9" ht="40.5" customHeight="1" x14ac:dyDescent="0.25">
      <c r="A12" s="21" t="s">
        <v>29</v>
      </c>
      <c r="B12" s="24" t="s">
        <v>77</v>
      </c>
      <c r="C12" s="26">
        <f>SUM(C13:C15)</f>
        <v>141</v>
      </c>
      <c r="D12" s="26">
        <v>0</v>
      </c>
      <c r="E12" s="26">
        <v>0</v>
      </c>
      <c r="F12" s="26">
        <f t="shared" ref="F12" si="3">SUM(F13:F15)</f>
        <v>141</v>
      </c>
      <c r="G12" s="26">
        <f t="shared" ref="G12" si="4">SUM(G13:G15)</f>
        <v>45</v>
      </c>
      <c r="H12" s="26">
        <v>0</v>
      </c>
      <c r="I12" s="27">
        <f t="shared" si="2"/>
        <v>96</v>
      </c>
    </row>
    <row r="13" spans="1:9" s="9" customFormat="1" ht="44.25" customHeight="1" x14ac:dyDescent="0.3">
      <c r="A13" s="2">
        <v>1</v>
      </c>
      <c r="B13" s="4" t="s">
        <v>66</v>
      </c>
      <c r="C13" s="86">
        <v>114</v>
      </c>
      <c r="D13" s="86">
        <v>0</v>
      </c>
      <c r="E13" s="86">
        <v>0</v>
      </c>
      <c r="F13" s="86">
        <v>114</v>
      </c>
      <c r="G13" s="86">
        <v>37</v>
      </c>
      <c r="H13" s="86">
        <v>0</v>
      </c>
      <c r="I13" s="85">
        <f>C13-G13</f>
        <v>77</v>
      </c>
    </row>
    <row r="14" spans="1:9" s="9" customFormat="1" ht="44.25" customHeight="1" x14ac:dyDescent="0.3">
      <c r="A14" s="2">
        <v>2</v>
      </c>
      <c r="B14" s="4" t="s">
        <v>67</v>
      </c>
      <c r="C14" s="86">
        <v>18</v>
      </c>
      <c r="D14" s="86">
        <v>0</v>
      </c>
      <c r="E14" s="86">
        <v>0</v>
      </c>
      <c r="F14" s="86">
        <v>18</v>
      </c>
      <c r="G14" s="86">
        <v>8</v>
      </c>
      <c r="H14" s="87">
        <v>0</v>
      </c>
      <c r="I14" s="85">
        <f t="shared" ref="I14:I15" si="5">C14-G14</f>
        <v>10</v>
      </c>
    </row>
    <row r="15" spans="1:9" s="9" customFormat="1" ht="44.25" customHeight="1" x14ac:dyDescent="0.3">
      <c r="A15" s="2">
        <v>3</v>
      </c>
      <c r="B15" s="4" t="s">
        <v>45</v>
      </c>
      <c r="C15" s="86">
        <v>9</v>
      </c>
      <c r="D15" s="86">
        <v>0</v>
      </c>
      <c r="E15" s="86">
        <v>0</v>
      </c>
      <c r="F15" s="86">
        <v>9</v>
      </c>
      <c r="G15" s="86">
        <v>0</v>
      </c>
      <c r="H15" s="87">
        <v>0</v>
      </c>
      <c r="I15" s="85">
        <f t="shared" si="5"/>
        <v>9</v>
      </c>
    </row>
    <row r="75" ht="39.75" customHeight="1" x14ac:dyDescent="0.25"/>
    <row r="76" ht="39.75" customHeight="1" x14ac:dyDescent="0.25"/>
    <row r="77" ht="39.75" customHeight="1" x14ac:dyDescent="0.25"/>
    <row r="78" ht="39.75" customHeight="1" x14ac:dyDescent="0.25"/>
    <row r="79" ht="39.75" customHeight="1" x14ac:dyDescent="0.25"/>
    <row r="80" ht="39.75" customHeight="1" x14ac:dyDescent="0.25"/>
    <row r="81" spans="2:9" ht="39.75" customHeight="1" x14ac:dyDescent="0.25"/>
    <row r="82" spans="2:9" ht="39.75" customHeight="1" x14ac:dyDescent="0.25"/>
    <row r="83" spans="2:9" ht="39.75" customHeight="1" x14ac:dyDescent="0.25"/>
    <row r="84" spans="2:9" ht="39.75" customHeight="1" x14ac:dyDescent="0.25"/>
    <row r="85" spans="2:9" ht="39.75" customHeight="1" x14ac:dyDescent="0.25"/>
    <row r="86" spans="2:9" ht="39.75" customHeight="1" x14ac:dyDescent="0.25"/>
    <row r="93" spans="2:9" x14ac:dyDescent="0.25">
      <c r="I93" s="8" t="s">
        <v>0</v>
      </c>
    </row>
    <row r="94" spans="2:9" ht="62.25" customHeight="1" x14ac:dyDescent="0.25"/>
    <row r="95" spans="2:9" ht="62.25" customHeight="1" x14ac:dyDescent="0.25">
      <c r="B95" s="8">
        <v>3</v>
      </c>
    </row>
    <row r="96" spans="2:9" x14ac:dyDescent="0.25">
      <c r="B96" s="8">
        <v>4</v>
      </c>
    </row>
    <row r="97" spans="2:2" x14ac:dyDescent="0.25">
      <c r="B97" s="8">
        <v>5</v>
      </c>
    </row>
    <row r="102" spans="2:2" ht="64.5" customHeight="1" x14ac:dyDescent="0.25"/>
    <row r="112" spans="2:2" x14ac:dyDescent="0.25">
      <c r="B112" s="8">
        <v>3</v>
      </c>
    </row>
    <row r="118" ht="38.25" customHeight="1" x14ac:dyDescent="0.25"/>
    <row r="119" ht="38.25" customHeight="1" x14ac:dyDescent="0.25"/>
    <row r="120" ht="38.25" customHeight="1" x14ac:dyDescent="0.25"/>
    <row r="121" ht="38.25" customHeight="1" x14ac:dyDescent="0.25"/>
    <row r="122" ht="38.25" customHeight="1" x14ac:dyDescent="0.25"/>
    <row r="123" ht="38.25" customHeight="1" x14ac:dyDescent="0.25"/>
    <row r="185" spans="12:12" x14ac:dyDescent="0.25">
      <c r="L185" s="8">
        <f>J185-K185</f>
        <v>0</v>
      </c>
    </row>
  </sheetData>
  <mergeCells count="3">
    <mergeCell ref="A3:I3"/>
    <mergeCell ref="A4:I4"/>
    <mergeCell ref="H1:I1"/>
  </mergeCells>
  <pageMargins left="0.5" right="0.5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3"/>
  <sheetViews>
    <sheetView showZeros="0" zoomScaleNormal="100" zoomScaleSheetLayoutView="115" zoomScalePageLayoutView="130" workbookViewId="0">
      <selection activeCell="A3" sqref="A3:K3"/>
    </sheetView>
  </sheetViews>
  <sheetFormatPr defaultColWidth="9.140625" defaultRowHeight="15.75" x14ac:dyDescent="0.25"/>
  <cols>
    <col min="1" max="1" width="7.7109375" style="17" bestFit="1" customWidth="1"/>
    <col min="2" max="2" width="25.7109375" style="132" customWidth="1"/>
    <col min="3" max="3" width="10.28515625" style="10" bestFit="1" customWidth="1"/>
    <col min="4" max="4" width="14" style="10" customWidth="1"/>
    <col min="5" max="5" width="13.85546875" style="11" customWidth="1"/>
    <col min="6" max="6" width="13.5703125" style="11" customWidth="1"/>
    <col min="7" max="11" width="10.140625" style="11" customWidth="1"/>
    <col min="12" max="14" width="9.140625" style="10" hidden="1" customWidth="1"/>
    <col min="15" max="15" width="9.140625" style="13" hidden="1" customWidth="1"/>
    <col min="16" max="25" width="9.140625" style="10" hidden="1" customWidth="1"/>
    <col min="26" max="28" width="0" style="10" hidden="1" customWidth="1"/>
    <col min="29" max="16384" width="9.140625" style="10"/>
  </cols>
  <sheetData>
    <row r="1" spans="1:28" ht="23.65" customHeight="1" x14ac:dyDescent="0.3">
      <c r="A1" s="159"/>
      <c r="B1" s="159"/>
      <c r="K1" s="12" t="s">
        <v>492</v>
      </c>
    </row>
    <row r="2" spans="1:28" ht="22.15" customHeight="1" x14ac:dyDescent="0.25">
      <c r="A2" s="160" t="s">
        <v>75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28" s="5" customFormat="1" ht="13.5" customHeight="1" x14ac:dyDescent="0.25">
      <c r="A3" s="161" t="s">
        <v>491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6"/>
      <c r="M3" s="6"/>
      <c r="N3" s="6"/>
      <c r="O3" s="6"/>
      <c r="P3" s="6"/>
    </row>
    <row r="4" spans="1:28" s="5" customFormat="1" ht="15.75" customHeight="1" x14ac:dyDescent="0.25">
      <c r="A4" s="14"/>
      <c r="B4" s="129"/>
      <c r="C4" s="20"/>
      <c r="D4" s="14"/>
      <c r="E4" s="14"/>
      <c r="F4" s="14"/>
      <c r="G4" s="14"/>
      <c r="H4" s="14"/>
      <c r="I4" s="14"/>
      <c r="J4" s="14"/>
      <c r="K4" s="14"/>
    </row>
    <row r="5" spans="1:28" ht="27.75" customHeight="1" x14ac:dyDescent="0.25">
      <c r="A5" s="162" t="s">
        <v>69</v>
      </c>
      <c r="B5" s="163" t="s">
        <v>2</v>
      </c>
      <c r="C5" s="164" t="s">
        <v>70</v>
      </c>
      <c r="D5" s="166" t="s">
        <v>71</v>
      </c>
      <c r="E5" s="167"/>
      <c r="F5" s="168"/>
      <c r="G5" s="166" t="s">
        <v>72</v>
      </c>
      <c r="H5" s="167"/>
      <c r="I5" s="167"/>
      <c r="J5" s="167"/>
      <c r="K5" s="168"/>
      <c r="L5" s="18"/>
      <c r="M5" s="18"/>
      <c r="N5" s="18"/>
      <c r="O5" s="126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s="15" customFormat="1" ht="56.25" x14ac:dyDescent="0.25">
      <c r="A6" s="162"/>
      <c r="B6" s="163"/>
      <c r="C6" s="165"/>
      <c r="D6" s="112" t="s">
        <v>80</v>
      </c>
      <c r="E6" s="113" t="s">
        <v>73</v>
      </c>
      <c r="F6" s="113" t="s">
        <v>74</v>
      </c>
      <c r="G6" s="114">
        <v>2025</v>
      </c>
      <c r="H6" s="114">
        <v>2026</v>
      </c>
      <c r="I6" s="114">
        <v>2027</v>
      </c>
      <c r="J6" s="114">
        <v>2028</v>
      </c>
      <c r="K6" s="114">
        <v>2029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15" customFormat="1" ht="18.75" x14ac:dyDescent="0.25">
      <c r="A7" s="111">
        <v>1</v>
      </c>
      <c r="B7" s="130" t="s">
        <v>403</v>
      </c>
      <c r="C7" s="111">
        <v>4</v>
      </c>
      <c r="D7" s="111">
        <v>4</v>
      </c>
      <c r="E7" s="111"/>
      <c r="F7" s="111"/>
      <c r="G7" s="111"/>
      <c r="H7" s="111"/>
      <c r="I7" s="111"/>
      <c r="J7" s="111"/>
      <c r="K7" s="111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s="15" customFormat="1" ht="18.75" x14ac:dyDescent="0.25">
      <c r="A8" s="111">
        <v>2</v>
      </c>
      <c r="B8" s="130" t="s">
        <v>404</v>
      </c>
      <c r="C8" s="111">
        <v>4</v>
      </c>
      <c r="D8" s="111">
        <v>4</v>
      </c>
      <c r="E8" s="111"/>
      <c r="F8" s="111"/>
      <c r="G8" s="111"/>
      <c r="H8" s="111"/>
      <c r="I8" s="111"/>
      <c r="J8" s="111"/>
      <c r="K8" s="111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s="15" customFormat="1" ht="18.75" x14ac:dyDescent="0.25">
      <c r="A9" s="111">
        <v>3</v>
      </c>
      <c r="B9" s="130" t="s">
        <v>406</v>
      </c>
      <c r="C9" s="111">
        <v>5</v>
      </c>
      <c r="D9" s="111">
        <v>4</v>
      </c>
      <c r="E9" s="111"/>
      <c r="F9" s="111">
        <v>1</v>
      </c>
      <c r="G9" s="111"/>
      <c r="H9" s="111"/>
      <c r="I9" s="111">
        <v>1</v>
      </c>
      <c r="J9" s="111"/>
      <c r="K9" s="111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s="15" customFormat="1" ht="18.75" x14ac:dyDescent="0.25">
      <c r="A10" s="111">
        <v>4</v>
      </c>
      <c r="B10" s="130" t="s">
        <v>405</v>
      </c>
      <c r="C10" s="111">
        <v>3</v>
      </c>
      <c r="D10" s="111">
        <v>3</v>
      </c>
      <c r="E10" s="111"/>
      <c r="F10" s="111"/>
      <c r="G10" s="111"/>
      <c r="H10" s="111"/>
      <c r="I10" s="111"/>
      <c r="J10" s="111"/>
      <c r="K10" s="111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s="15" customFormat="1" ht="18.75" x14ac:dyDescent="0.25">
      <c r="A11" s="111">
        <v>5</v>
      </c>
      <c r="B11" s="130" t="s">
        <v>407</v>
      </c>
      <c r="C11" s="111">
        <v>3</v>
      </c>
      <c r="D11" s="111">
        <v>3</v>
      </c>
      <c r="E11" s="111"/>
      <c r="F11" s="111"/>
      <c r="G11" s="111"/>
      <c r="H11" s="111"/>
      <c r="I11" s="111"/>
      <c r="J11" s="111"/>
      <c r="K11" s="111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s="15" customFormat="1" ht="18.75" x14ac:dyDescent="0.25">
      <c r="A12" s="111">
        <v>6</v>
      </c>
      <c r="B12" s="130" t="s">
        <v>408</v>
      </c>
      <c r="C12" s="111">
        <v>5</v>
      </c>
      <c r="D12" s="111">
        <v>5</v>
      </c>
      <c r="E12" s="111"/>
      <c r="F12" s="111"/>
      <c r="G12" s="111"/>
      <c r="H12" s="111"/>
      <c r="I12" s="111"/>
      <c r="J12" s="111"/>
      <c r="K12" s="111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s="15" customFormat="1" ht="18.75" x14ac:dyDescent="0.25">
      <c r="A13" s="111">
        <v>7</v>
      </c>
      <c r="B13" s="130" t="s">
        <v>409</v>
      </c>
      <c r="C13" s="111">
        <v>4</v>
      </c>
      <c r="D13" s="111">
        <v>4</v>
      </c>
      <c r="E13" s="111"/>
      <c r="F13" s="111"/>
      <c r="G13" s="111"/>
      <c r="H13" s="111"/>
      <c r="I13" s="111"/>
      <c r="J13" s="111"/>
      <c r="K13" s="111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s="15" customFormat="1" ht="18.75" x14ac:dyDescent="0.25">
      <c r="A14" s="111">
        <v>8</v>
      </c>
      <c r="B14" s="130" t="s">
        <v>411</v>
      </c>
      <c r="C14" s="111">
        <v>3</v>
      </c>
      <c r="D14" s="111">
        <v>3</v>
      </c>
      <c r="E14" s="111"/>
      <c r="F14" s="111"/>
      <c r="G14" s="111"/>
      <c r="H14" s="111"/>
      <c r="I14" s="111"/>
      <c r="J14" s="111"/>
      <c r="K14" s="111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s="15" customFormat="1" ht="18.75" x14ac:dyDescent="0.25">
      <c r="A15" s="111">
        <v>9</v>
      </c>
      <c r="B15" s="130" t="s">
        <v>410</v>
      </c>
      <c r="C15" s="111">
        <v>4</v>
      </c>
      <c r="D15" s="111">
        <v>4</v>
      </c>
      <c r="E15" s="111"/>
      <c r="F15" s="111"/>
      <c r="G15" s="111"/>
      <c r="H15" s="111"/>
      <c r="I15" s="111"/>
      <c r="J15" s="111"/>
      <c r="K15" s="111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s="15" customFormat="1" ht="18.75" x14ac:dyDescent="0.25">
      <c r="A16" s="111">
        <v>10</v>
      </c>
      <c r="B16" s="88" t="s">
        <v>412</v>
      </c>
      <c r="C16" s="111">
        <v>5</v>
      </c>
      <c r="D16" s="111">
        <v>3</v>
      </c>
      <c r="E16" s="111"/>
      <c r="F16" s="111">
        <v>2</v>
      </c>
      <c r="G16" s="111"/>
      <c r="H16" s="111"/>
      <c r="I16" s="111">
        <v>2</v>
      </c>
      <c r="J16" s="111"/>
      <c r="K16" s="111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s="15" customFormat="1" ht="18.75" x14ac:dyDescent="0.25">
      <c r="A17" s="111">
        <v>11</v>
      </c>
      <c r="B17" s="130" t="s">
        <v>414</v>
      </c>
      <c r="C17" s="111">
        <v>3</v>
      </c>
      <c r="D17" s="111">
        <v>3</v>
      </c>
      <c r="E17" s="111"/>
      <c r="F17" s="111"/>
      <c r="G17" s="111"/>
      <c r="H17" s="111"/>
      <c r="I17" s="111"/>
      <c r="J17" s="111"/>
      <c r="K17" s="111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s="15" customFormat="1" ht="18.75" x14ac:dyDescent="0.25">
      <c r="A18" s="111">
        <v>12</v>
      </c>
      <c r="B18" s="130" t="s">
        <v>413</v>
      </c>
      <c r="C18" s="111">
        <v>3</v>
      </c>
      <c r="D18" s="111">
        <v>3</v>
      </c>
      <c r="E18" s="111"/>
      <c r="F18" s="111"/>
      <c r="G18" s="111"/>
      <c r="H18" s="111"/>
      <c r="I18" s="111"/>
      <c r="J18" s="111"/>
      <c r="K18" s="111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s="15" customFormat="1" ht="18.75" x14ac:dyDescent="0.25">
      <c r="A19" s="111">
        <v>13</v>
      </c>
      <c r="B19" s="130" t="s">
        <v>415</v>
      </c>
      <c r="C19" s="111">
        <v>3</v>
      </c>
      <c r="D19" s="111">
        <v>3</v>
      </c>
      <c r="E19" s="111"/>
      <c r="F19" s="111"/>
      <c r="G19" s="111"/>
      <c r="H19" s="111"/>
      <c r="I19" s="111"/>
      <c r="J19" s="111"/>
      <c r="K19" s="111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s="15" customFormat="1" ht="18.75" x14ac:dyDescent="0.25">
      <c r="A20" s="111">
        <v>14</v>
      </c>
      <c r="B20" s="130" t="s">
        <v>293</v>
      </c>
      <c r="C20" s="111">
        <v>3</v>
      </c>
      <c r="D20" s="111">
        <v>3</v>
      </c>
      <c r="E20" s="111"/>
      <c r="F20" s="111"/>
      <c r="G20" s="111"/>
      <c r="H20" s="111"/>
      <c r="I20" s="111"/>
      <c r="J20" s="111"/>
      <c r="K20" s="111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s="15" customFormat="1" ht="18.75" x14ac:dyDescent="0.25">
      <c r="A21" s="111">
        <v>15</v>
      </c>
      <c r="B21" s="130" t="s">
        <v>433</v>
      </c>
      <c r="C21" s="111">
        <v>5</v>
      </c>
      <c r="D21" s="111">
        <v>4</v>
      </c>
      <c r="E21" s="111"/>
      <c r="F21" s="111">
        <v>1</v>
      </c>
      <c r="G21" s="111"/>
      <c r="H21" s="111"/>
      <c r="I21" s="111">
        <v>1</v>
      </c>
      <c r="J21" s="111"/>
      <c r="K21" s="111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s="15" customFormat="1" ht="18.75" x14ac:dyDescent="0.25">
      <c r="A22" s="111">
        <v>16</v>
      </c>
      <c r="B22" s="130" t="s">
        <v>432</v>
      </c>
      <c r="C22" s="111">
        <v>3</v>
      </c>
      <c r="D22" s="111">
        <v>3</v>
      </c>
      <c r="E22" s="111"/>
      <c r="F22" s="111"/>
      <c r="G22" s="111"/>
      <c r="H22" s="111"/>
      <c r="I22" s="111"/>
      <c r="J22" s="111"/>
      <c r="K22" s="111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s="15" customFormat="1" ht="18.75" x14ac:dyDescent="0.25">
      <c r="A23" s="111">
        <v>17</v>
      </c>
      <c r="B23" s="130" t="s">
        <v>434</v>
      </c>
      <c r="C23" s="111">
        <v>3</v>
      </c>
      <c r="D23" s="111">
        <v>3</v>
      </c>
      <c r="E23" s="111"/>
      <c r="F23" s="111"/>
      <c r="G23" s="111"/>
      <c r="H23" s="111"/>
      <c r="I23" s="111"/>
      <c r="J23" s="111"/>
      <c r="K23" s="111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s="15" customFormat="1" ht="18.75" x14ac:dyDescent="0.25">
      <c r="A24" s="111">
        <v>18</v>
      </c>
      <c r="B24" s="130" t="s">
        <v>435</v>
      </c>
      <c r="C24" s="111">
        <v>3</v>
      </c>
      <c r="D24" s="111">
        <v>3</v>
      </c>
      <c r="E24" s="111"/>
      <c r="F24" s="111"/>
      <c r="G24" s="111"/>
      <c r="H24" s="111"/>
      <c r="I24" s="111"/>
      <c r="J24" s="111"/>
      <c r="K24" s="111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s="15" customFormat="1" ht="18.75" x14ac:dyDescent="0.25">
      <c r="A25" s="111">
        <v>19</v>
      </c>
      <c r="B25" s="130" t="s">
        <v>436</v>
      </c>
      <c r="C25" s="111">
        <v>3</v>
      </c>
      <c r="D25" s="111">
        <v>3</v>
      </c>
      <c r="E25" s="111"/>
      <c r="F25" s="111"/>
      <c r="G25" s="111"/>
      <c r="H25" s="111"/>
      <c r="I25" s="111"/>
      <c r="J25" s="111"/>
      <c r="K25" s="111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s="15" customFormat="1" ht="18.75" x14ac:dyDescent="0.25">
      <c r="A26" s="111">
        <v>20</v>
      </c>
      <c r="B26" s="130" t="s">
        <v>437</v>
      </c>
      <c r="C26" s="111">
        <v>3</v>
      </c>
      <c r="D26" s="111">
        <v>3</v>
      </c>
      <c r="E26" s="111"/>
      <c r="F26" s="111"/>
      <c r="G26" s="111"/>
      <c r="H26" s="111"/>
      <c r="I26" s="111"/>
      <c r="J26" s="111"/>
      <c r="K26" s="111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s="15" customFormat="1" ht="18.75" x14ac:dyDescent="0.25">
      <c r="A27" s="111">
        <v>21</v>
      </c>
      <c r="B27" s="130" t="s">
        <v>438</v>
      </c>
      <c r="C27" s="111">
        <v>2</v>
      </c>
      <c r="D27" s="111">
        <v>2</v>
      </c>
      <c r="E27" s="111"/>
      <c r="F27" s="111"/>
      <c r="G27" s="111"/>
      <c r="H27" s="111"/>
      <c r="I27" s="111"/>
      <c r="J27" s="111"/>
      <c r="K27" s="111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s="15" customFormat="1" ht="18.75" x14ac:dyDescent="0.25">
      <c r="A28" s="111">
        <v>22</v>
      </c>
      <c r="B28" s="130" t="s">
        <v>423</v>
      </c>
      <c r="C28" s="111">
        <v>6</v>
      </c>
      <c r="D28" s="111">
        <v>6</v>
      </c>
      <c r="E28" s="111"/>
      <c r="F28" s="111"/>
      <c r="G28" s="111"/>
      <c r="H28" s="111"/>
      <c r="I28" s="111"/>
      <c r="J28" s="111"/>
      <c r="K28" s="111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s="15" customFormat="1" ht="18.75" x14ac:dyDescent="0.25">
      <c r="A29" s="111">
        <v>23</v>
      </c>
      <c r="B29" s="130" t="s">
        <v>422</v>
      </c>
      <c r="C29" s="111">
        <v>4</v>
      </c>
      <c r="D29" s="111">
        <v>3</v>
      </c>
      <c r="E29" s="111"/>
      <c r="F29" s="111">
        <v>1</v>
      </c>
      <c r="G29" s="111"/>
      <c r="H29" s="111"/>
      <c r="I29" s="111">
        <v>1</v>
      </c>
      <c r="J29" s="111"/>
      <c r="K29" s="111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s="15" customFormat="1" ht="18.75" x14ac:dyDescent="0.25">
      <c r="A30" s="111">
        <v>24</v>
      </c>
      <c r="B30" s="130" t="s">
        <v>421</v>
      </c>
      <c r="C30" s="111">
        <v>3</v>
      </c>
      <c r="D30" s="111">
        <v>3</v>
      </c>
      <c r="E30" s="111"/>
      <c r="F30" s="111"/>
      <c r="G30" s="111"/>
      <c r="H30" s="111"/>
      <c r="I30" s="111"/>
      <c r="J30" s="111"/>
      <c r="K30" s="111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s="15" customFormat="1" ht="18.75" x14ac:dyDescent="0.25">
      <c r="A31" s="111">
        <v>25</v>
      </c>
      <c r="B31" s="130" t="s">
        <v>420</v>
      </c>
      <c r="C31" s="111">
        <v>3</v>
      </c>
      <c r="D31" s="111">
        <v>3</v>
      </c>
      <c r="E31" s="111"/>
      <c r="F31" s="111"/>
      <c r="G31" s="111"/>
      <c r="H31" s="111"/>
      <c r="I31" s="111"/>
      <c r="J31" s="111"/>
      <c r="K31" s="111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s="15" customFormat="1" ht="18.75" x14ac:dyDescent="0.25">
      <c r="A32" s="111">
        <v>26</v>
      </c>
      <c r="B32" s="130" t="s">
        <v>419</v>
      </c>
      <c r="C32" s="111">
        <v>3</v>
      </c>
      <c r="D32" s="111">
        <v>3</v>
      </c>
      <c r="E32" s="111"/>
      <c r="F32" s="111"/>
      <c r="G32" s="111"/>
      <c r="H32" s="111"/>
      <c r="I32" s="111"/>
      <c r="J32" s="111"/>
      <c r="K32" s="111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s="15" customFormat="1" ht="18.75" x14ac:dyDescent="0.25">
      <c r="A33" s="111">
        <v>27</v>
      </c>
      <c r="B33" s="130" t="s">
        <v>418</v>
      </c>
      <c r="C33" s="111">
        <v>3</v>
      </c>
      <c r="D33" s="111">
        <v>3</v>
      </c>
      <c r="E33" s="111"/>
      <c r="F33" s="111"/>
      <c r="G33" s="111"/>
      <c r="H33" s="111"/>
      <c r="I33" s="111"/>
      <c r="J33" s="111"/>
      <c r="K33" s="111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s="15" customFormat="1" ht="18.75" x14ac:dyDescent="0.25">
      <c r="A34" s="111">
        <v>28</v>
      </c>
      <c r="B34" s="130" t="s">
        <v>416</v>
      </c>
      <c r="C34" s="111">
        <v>3</v>
      </c>
      <c r="D34" s="111">
        <v>3</v>
      </c>
      <c r="E34" s="111"/>
      <c r="F34" s="111"/>
      <c r="G34" s="111"/>
      <c r="H34" s="111"/>
      <c r="I34" s="111"/>
      <c r="J34" s="111"/>
      <c r="K34" s="111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s="15" customFormat="1" ht="18.75" x14ac:dyDescent="0.25">
      <c r="A35" s="111">
        <v>29</v>
      </c>
      <c r="B35" s="130" t="s">
        <v>417</v>
      </c>
      <c r="C35" s="111">
        <v>3</v>
      </c>
      <c r="D35" s="111">
        <v>3</v>
      </c>
      <c r="E35" s="111"/>
      <c r="F35" s="111"/>
      <c r="G35" s="111"/>
      <c r="H35" s="111"/>
      <c r="I35" s="111"/>
      <c r="J35" s="111"/>
      <c r="K35" s="111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s="15" customFormat="1" ht="18.75" x14ac:dyDescent="0.25">
      <c r="A36" s="111">
        <v>30</v>
      </c>
      <c r="B36" s="130" t="s">
        <v>384</v>
      </c>
      <c r="C36" s="111">
        <v>10</v>
      </c>
      <c r="D36" s="111">
        <v>6</v>
      </c>
      <c r="E36" s="111"/>
      <c r="F36" s="111">
        <v>4</v>
      </c>
      <c r="G36" s="111"/>
      <c r="H36" s="111"/>
      <c r="I36" s="111">
        <v>4</v>
      </c>
      <c r="J36" s="111"/>
      <c r="K36" s="111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s="15" customFormat="1" ht="18.75" x14ac:dyDescent="0.25">
      <c r="A37" s="111">
        <v>31</v>
      </c>
      <c r="B37" s="130" t="s">
        <v>454</v>
      </c>
      <c r="C37" s="111">
        <v>3</v>
      </c>
      <c r="D37" s="111">
        <v>3</v>
      </c>
      <c r="E37" s="111"/>
      <c r="F37" s="111"/>
      <c r="G37" s="111"/>
      <c r="H37" s="111"/>
      <c r="I37" s="111"/>
      <c r="J37" s="111"/>
      <c r="K37" s="111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s="15" customFormat="1" ht="18.75" x14ac:dyDescent="0.25">
      <c r="A38" s="111">
        <v>32</v>
      </c>
      <c r="B38" s="130" t="s">
        <v>426</v>
      </c>
      <c r="C38" s="111">
        <v>3</v>
      </c>
      <c r="D38" s="111">
        <v>3</v>
      </c>
      <c r="E38" s="111"/>
      <c r="F38" s="111"/>
      <c r="G38" s="111"/>
      <c r="H38" s="111"/>
      <c r="I38" s="111"/>
      <c r="J38" s="111"/>
      <c r="K38" s="111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s="15" customFormat="1" ht="18.75" x14ac:dyDescent="0.25">
      <c r="A39" s="111">
        <v>33</v>
      </c>
      <c r="B39" s="130" t="s">
        <v>425</v>
      </c>
      <c r="C39" s="111">
        <v>2</v>
      </c>
      <c r="D39" s="111">
        <v>2</v>
      </c>
      <c r="E39" s="111"/>
      <c r="F39" s="111"/>
      <c r="G39" s="111"/>
      <c r="H39" s="111"/>
      <c r="I39" s="111"/>
      <c r="J39" s="111"/>
      <c r="K39" s="111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s="15" customFormat="1" ht="18.75" x14ac:dyDescent="0.25">
      <c r="A40" s="111">
        <v>34</v>
      </c>
      <c r="B40" s="130" t="s">
        <v>424</v>
      </c>
      <c r="C40" s="111">
        <v>3</v>
      </c>
      <c r="D40" s="111">
        <v>3</v>
      </c>
      <c r="E40" s="111"/>
      <c r="F40" s="111"/>
      <c r="G40" s="111"/>
      <c r="H40" s="111"/>
      <c r="I40" s="111"/>
      <c r="J40" s="111"/>
      <c r="K40" s="111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s="15" customFormat="1" ht="18.75" x14ac:dyDescent="0.25">
      <c r="A41" s="111">
        <v>35</v>
      </c>
      <c r="B41" s="130" t="s">
        <v>265</v>
      </c>
      <c r="C41" s="111">
        <v>7</v>
      </c>
      <c r="D41" s="111">
        <v>7</v>
      </c>
      <c r="E41" s="111"/>
      <c r="F41" s="111"/>
      <c r="G41" s="111"/>
      <c r="H41" s="111"/>
      <c r="I41" s="111"/>
      <c r="J41" s="111"/>
      <c r="K41" s="111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s="15" customFormat="1" ht="18.75" x14ac:dyDescent="0.25">
      <c r="A42" s="111">
        <v>36</v>
      </c>
      <c r="B42" s="130" t="s">
        <v>427</v>
      </c>
      <c r="C42" s="111">
        <v>3</v>
      </c>
      <c r="D42" s="111">
        <v>3</v>
      </c>
      <c r="E42" s="111"/>
      <c r="F42" s="111"/>
      <c r="G42" s="111"/>
      <c r="H42" s="111"/>
      <c r="I42" s="111"/>
      <c r="J42" s="111"/>
      <c r="K42" s="111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s="15" customFormat="1" ht="18.75" x14ac:dyDescent="0.25">
      <c r="A43" s="111">
        <v>37</v>
      </c>
      <c r="B43" s="130" t="s">
        <v>428</v>
      </c>
      <c r="C43" s="111">
        <v>2</v>
      </c>
      <c r="D43" s="111">
        <v>2</v>
      </c>
      <c r="E43" s="111"/>
      <c r="F43" s="111"/>
      <c r="G43" s="111"/>
      <c r="H43" s="111"/>
      <c r="I43" s="111"/>
      <c r="J43" s="111"/>
      <c r="K43" s="111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s="15" customFormat="1" ht="18.75" x14ac:dyDescent="0.25">
      <c r="A44" s="111">
        <v>38</v>
      </c>
      <c r="B44" s="130" t="s">
        <v>439</v>
      </c>
      <c r="C44" s="111">
        <v>4</v>
      </c>
      <c r="D44" s="111">
        <v>4</v>
      </c>
      <c r="E44" s="111"/>
      <c r="F44" s="111"/>
      <c r="G44" s="111"/>
      <c r="H44" s="111"/>
      <c r="I44" s="111"/>
      <c r="J44" s="111"/>
      <c r="K44" s="111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s="15" customFormat="1" ht="18.75" x14ac:dyDescent="0.25">
      <c r="A45" s="111">
        <v>39</v>
      </c>
      <c r="B45" s="130" t="s">
        <v>440</v>
      </c>
      <c r="C45" s="111">
        <v>3</v>
      </c>
      <c r="D45" s="111">
        <v>3</v>
      </c>
      <c r="E45" s="111"/>
      <c r="F45" s="111"/>
      <c r="G45" s="111"/>
      <c r="H45" s="111"/>
      <c r="I45" s="111"/>
      <c r="J45" s="111"/>
      <c r="K45" s="111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s="15" customFormat="1" ht="18.75" x14ac:dyDescent="0.25">
      <c r="A46" s="111">
        <v>40</v>
      </c>
      <c r="B46" s="130" t="s">
        <v>441</v>
      </c>
      <c r="C46" s="111">
        <v>3</v>
      </c>
      <c r="D46" s="111">
        <v>3</v>
      </c>
      <c r="E46" s="111"/>
      <c r="F46" s="111"/>
      <c r="G46" s="111"/>
      <c r="H46" s="111"/>
      <c r="I46" s="111"/>
      <c r="J46" s="111"/>
      <c r="K46" s="111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s="15" customFormat="1" ht="18.75" x14ac:dyDescent="0.25">
      <c r="A47" s="111">
        <v>41</v>
      </c>
      <c r="B47" s="130" t="s">
        <v>442</v>
      </c>
      <c r="C47" s="111">
        <v>7</v>
      </c>
      <c r="D47" s="111">
        <v>5</v>
      </c>
      <c r="E47" s="111"/>
      <c r="F47" s="111">
        <v>2</v>
      </c>
      <c r="G47" s="111"/>
      <c r="H47" s="111"/>
      <c r="I47" s="111">
        <v>2</v>
      </c>
      <c r="J47" s="111"/>
      <c r="K47" s="111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s="15" customFormat="1" ht="18.75" x14ac:dyDescent="0.25">
      <c r="A48" s="111">
        <v>42</v>
      </c>
      <c r="B48" s="130" t="s">
        <v>443</v>
      </c>
      <c r="C48" s="111">
        <v>3</v>
      </c>
      <c r="D48" s="111">
        <v>3</v>
      </c>
      <c r="E48" s="111"/>
      <c r="F48" s="111"/>
      <c r="G48" s="111"/>
      <c r="H48" s="111"/>
      <c r="I48" s="111"/>
      <c r="J48" s="111"/>
      <c r="K48" s="111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s="15" customFormat="1" ht="18.75" x14ac:dyDescent="0.25">
      <c r="A49" s="111">
        <v>43</v>
      </c>
      <c r="B49" s="130" t="s">
        <v>444</v>
      </c>
      <c r="C49" s="111">
        <v>3</v>
      </c>
      <c r="D49" s="111">
        <v>3</v>
      </c>
      <c r="E49" s="111"/>
      <c r="F49" s="111"/>
      <c r="G49" s="111"/>
      <c r="H49" s="111"/>
      <c r="I49" s="111"/>
      <c r="J49" s="111"/>
      <c r="K49" s="111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s="15" customFormat="1" ht="18.75" x14ac:dyDescent="0.25">
      <c r="A50" s="111">
        <v>44</v>
      </c>
      <c r="B50" s="130" t="s">
        <v>445</v>
      </c>
      <c r="C50" s="111">
        <v>5</v>
      </c>
      <c r="D50" s="111">
        <v>3</v>
      </c>
      <c r="E50" s="111"/>
      <c r="F50" s="111">
        <v>2</v>
      </c>
      <c r="G50" s="111"/>
      <c r="H50" s="111"/>
      <c r="I50" s="111">
        <v>2</v>
      </c>
      <c r="J50" s="111"/>
      <c r="K50" s="111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s="15" customFormat="1" ht="18.75" x14ac:dyDescent="0.25">
      <c r="A51" s="111">
        <v>45</v>
      </c>
      <c r="B51" s="130" t="s">
        <v>446</v>
      </c>
      <c r="C51" s="111">
        <v>3</v>
      </c>
      <c r="D51" s="111">
        <v>3</v>
      </c>
      <c r="E51" s="111"/>
      <c r="F51" s="111"/>
      <c r="G51" s="111"/>
      <c r="H51" s="111"/>
      <c r="I51" s="111"/>
      <c r="J51" s="111"/>
      <c r="K51" s="111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s="15" customFormat="1" ht="18.75" x14ac:dyDescent="0.25">
      <c r="A52" s="111">
        <v>46</v>
      </c>
      <c r="B52" s="130" t="s">
        <v>447</v>
      </c>
      <c r="C52" s="111">
        <v>3</v>
      </c>
      <c r="D52" s="111">
        <v>3</v>
      </c>
      <c r="E52" s="111"/>
      <c r="F52" s="111"/>
      <c r="G52" s="111"/>
      <c r="H52" s="111"/>
      <c r="I52" s="111"/>
      <c r="J52" s="111"/>
      <c r="K52" s="111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s="15" customFormat="1" ht="18.75" x14ac:dyDescent="0.25">
      <c r="A53" s="111">
        <v>47</v>
      </c>
      <c r="B53" s="130" t="s">
        <v>448</v>
      </c>
      <c r="C53" s="111">
        <v>2</v>
      </c>
      <c r="D53" s="111">
        <v>2</v>
      </c>
      <c r="E53" s="111"/>
      <c r="F53" s="111"/>
      <c r="G53" s="111"/>
      <c r="H53" s="111"/>
      <c r="I53" s="111"/>
      <c r="J53" s="111"/>
      <c r="K53" s="111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s="15" customFormat="1" ht="18.75" x14ac:dyDescent="0.25">
      <c r="A54" s="111">
        <v>48</v>
      </c>
      <c r="B54" s="130" t="s">
        <v>449</v>
      </c>
      <c r="C54" s="111">
        <v>2</v>
      </c>
      <c r="D54" s="111">
        <v>2</v>
      </c>
      <c r="E54" s="111"/>
      <c r="F54" s="111"/>
      <c r="G54" s="111"/>
      <c r="H54" s="111"/>
      <c r="I54" s="111"/>
      <c r="J54" s="111"/>
      <c r="K54" s="111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s="15" customFormat="1" ht="18.75" x14ac:dyDescent="0.25">
      <c r="A55" s="111">
        <v>49</v>
      </c>
      <c r="B55" s="130" t="s">
        <v>429</v>
      </c>
      <c r="C55" s="111">
        <v>8</v>
      </c>
      <c r="D55" s="111">
        <v>3</v>
      </c>
      <c r="E55" s="111"/>
      <c r="F55" s="111">
        <v>5</v>
      </c>
      <c r="G55" s="111"/>
      <c r="H55" s="111"/>
      <c r="I55" s="111">
        <v>5</v>
      </c>
      <c r="J55" s="111"/>
      <c r="K55" s="111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s="15" customFormat="1" ht="18.75" x14ac:dyDescent="0.25">
      <c r="A56" s="111">
        <v>50</v>
      </c>
      <c r="B56" s="130" t="s">
        <v>430</v>
      </c>
      <c r="C56" s="111">
        <v>3</v>
      </c>
      <c r="D56" s="111">
        <v>3</v>
      </c>
      <c r="E56" s="111"/>
      <c r="F56" s="111"/>
      <c r="G56" s="111"/>
      <c r="H56" s="111"/>
      <c r="I56" s="111"/>
      <c r="J56" s="111"/>
      <c r="K56" s="111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s="15" customFormat="1" ht="18.75" x14ac:dyDescent="0.25">
      <c r="A57" s="111">
        <v>51</v>
      </c>
      <c r="B57" s="130" t="s">
        <v>431</v>
      </c>
      <c r="C57" s="111">
        <v>3</v>
      </c>
      <c r="D57" s="111">
        <v>3</v>
      </c>
      <c r="E57" s="111"/>
      <c r="F57" s="111"/>
      <c r="G57" s="111"/>
      <c r="H57" s="111"/>
      <c r="I57" s="111"/>
      <c r="J57" s="111"/>
      <c r="K57" s="111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s="15" customFormat="1" ht="18.75" x14ac:dyDescent="0.25">
      <c r="A58" s="111">
        <v>52</v>
      </c>
      <c r="B58" s="130" t="s">
        <v>310</v>
      </c>
      <c r="C58" s="111">
        <v>3</v>
      </c>
      <c r="D58" s="111">
        <v>3</v>
      </c>
      <c r="E58" s="111"/>
      <c r="F58" s="111"/>
      <c r="G58" s="111"/>
      <c r="H58" s="111"/>
      <c r="I58" s="111"/>
      <c r="J58" s="111"/>
      <c r="K58" s="111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s="15" customFormat="1" ht="18.75" x14ac:dyDescent="0.25">
      <c r="A59" s="111">
        <v>53</v>
      </c>
      <c r="B59" s="130" t="s">
        <v>48</v>
      </c>
      <c r="C59" s="111">
        <v>8</v>
      </c>
      <c r="D59" s="111">
        <v>4</v>
      </c>
      <c r="E59" s="111"/>
      <c r="F59" s="111">
        <v>4</v>
      </c>
      <c r="G59" s="111"/>
      <c r="H59" s="111"/>
      <c r="I59" s="111">
        <v>4</v>
      </c>
      <c r="J59" s="111"/>
      <c r="K59" s="111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s="15" customFormat="1" ht="18.75" x14ac:dyDescent="0.25">
      <c r="A60" s="111">
        <v>54</v>
      </c>
      <c r="B60" s="130" t="s">
        <v>450</v>
      </c>
      <c r="C60" s="111">
        <v>2</v>
      </c>
      <c r="D60" s="111">
        <v>2</v>
      </c>
      <c r="E60" s="111"/>
      <c r="F60" s="111"/>
      <c r="G60" s="111"/>
      <c r="H60" s="111"/>
      <c r="I60" s="111"/>
      <c r="J60" s="111"/>
      <c r="K60" s="111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s="15" customFormat="1" ht="18.75" x14ac:dyDescent="0.25">
      <c r="A61" s="111">
        <v>55</v>
      </c>
      <c r="B61" s="130" t="s">
        <v>451</v>
      </c>
      <c r="C61" s="111">
        <v>2</v>
      </c>
      <c r="D61" s="111">
        <v>2</v>
      </c>
      <c r="E61" s="111"/>
      <c r="F61" s="111"/>
      <c r="G61" s="111"/>
      <c r="H61" s="111"/>
      <c r="I61" s="111"/>
      <c r="J61" s="111"/>
      <c r="K61" s="111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s="15" customFormat="1" ht="18.75" x14ac:dyDescent="0.25">
      <c r="A62" s="111">
        <v>56</v>
      </c>
      <c r="B62" s="130" t="s">
        <v>452</v>
      </c>
      <c r="C62" s="111">
        <v>3</v>
      </c>
      <c r="D62" s="111">
        <v>3</v>
      </c>
      <c r="E62" s="111"/>
      <c r="F62" s="111"/>
      <c r="G62" s="111"/>
      <c r="H62" s="111"/>
      <c r="I62" s="111"/>
      <c r="J62" s="111"/>
      <c r="K62" s="111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s="15" customFormat="1" ht="18.75" x14ac:dyDescent="0.25">
      <c r="A63" s="111">
        <v>57</v>
      </c>
      <c r="B63" s="130" t="s">
        <v>453</v>
      </c>
      <c r="C63" s="111">
        <v>3</v>
      </c>
      <c r="D63" s="111">
        <v>2</v>
      </c>
      <c r="E63" s="111"/>
      <c r="F63" s="111">
        <v>1</v>
      </c>
      <c r="G63" s="111"/>
      <c r="H63" s="111"/>
      <c r="I63" s="111"/>
      <c r="J63" s="111"/>
      <c r="K63" s="111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s="16" customFormat="1" ht="27.6" customHeight="1" x14ac:dyDescent="0.3">
      <c r="A64" s="111">
        <v>58</v>
      </c>
      <c r="B64" s="90" t="s">
        <v>465</v>
      </c>
      <c r="C64" s="91">
        <v>10</v>
      </c>
      <c r="D64" s="92">
        <v>1</v>
      </c>
      <c r="E64" s="92">
        <v>9</v>
      </c>
      <c r="F64" s="89"/>
      <c r="G64" s="89"/>
      <c r="H64" s="89"/>
      <c r="I64" s="92">
        <v>9</v>
      </c>
      <c r="J64" s="89"/>
      <c r="K64" s="92"/>
      <c r="L64" s="127">
        <f t="shared" ref="L64:L88" si="0">D64+E64+F64</f>
        <v>10</v>
      </c>
      <c r="M64" s="127">
        <f t="shared" ref="M64:M88" si="1">C64-L64</f>
        <v>0</v>
      </c>
      <c r="N64" s="127"/>
      <c r="O64" s="126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>
        <f>E64+F64</f>
        <v>9</v>
      </c>
      <c r="AA64" s="127">
        <f t="shared" ref="AA64:AA104" si="2">G64+H64+I64+J64+K64</f>
        <v>9</v>
      </c>
      <c r="AB64" s="127">
        <f>Z64-AA64</f>
        <v>0</v>
      </c>
    </row>
    <row r="65" spans="1:28" s="16" customFormat="1" ht="15.6" customHeight="1" x14ac:dyDescent="0.3">
      <c r="A65" s="111">
        <v>59</v>
      </c>
      <c r="B65" s="93" t="s">
        <v>49</v>
      </c>
      <c r="C65" s="91">
        <v>2</v>
      </c>
      <c r="D65" s="92">
        <v>1</v>
      </c>
      <c r="E65" s="92">
        <v>1</v>
      </c>
      <c r="F65" s="92"/>
      <c r="G65" s="94"/>
      <c r="H65" s="89"/>
      <c r="I65" s="92">
        <v>1</v>
      </c>
      <c r="J65" s="95"/>
      <c r="K65" s="92"/>
      <c r="L65" s="127">
        <f t="shared" si="0"/>
        <v>2</v>
      </c>
      <c r="M65" s="127">
        <f t="shared" si="1"/>
        <v>0</v>
      </c>
      <c r="N65" s="127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>
        <f t="shared" ref="Z65:Z68" si="3">104+148</f>
        <v>252</v>
      </c>
      <c r="AA65" s="127">
        <f t="shared" si="2"/>
        <v>1</v>
      </c>
      <c r="AB65" s="127">
        <f t="shared" ref="AB65:AB109" si="4">Z65-AA65</f>
        <v>251</v>
      </c>
    </row>
    <row r="66" spans="1:28" s="16" customFormat="1" ht="31.5" customHeight="1" x14ac:dyDescent="0.3">
      <c r="A66" s="111">
        <v>60</v>
      </c>
      <c r="B66" s="90" t="s">
        <v>466</v>
      </c>
      <c r="C66" s="91">
        <v>2</v>
      </c>
      <c r="D66" s="92">
        <v>1</v>
      </c>
      <c r="E66" s="92">
        <v>1</v>
      </c>
      <c r="F66" s="92"/>
      <c r="G66" s="94"/>
      <c r="H66" s="89"/>
      <c r="I66" s="92">
        <v>1</v>
      </c>
      <c r="J66" s="95"/>
      <c r="K66" s="92"/>
      <c r="L66" s="127">
        <f t="shared" si="0"/>
        <v>2</v>
      </c>
      <c r="M66" s="127">
        <f t="shared" si="1"/>
        <v>0</v>
      </c>
      <c r="N66" s="127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>
        <f t="shared" si="3"/>
        <v>252</v>
      </c>
      <c r="AA66" s="127">
        <f t="shared" si="2"/>
        <v>1</v>
      </c>
      <c r="AB66" s="127">
        <f t="shared" si="4"/>
        <v>251</v>
      </c>
    </row>
    <row r="67" spans="1:28" s="16" customFormat="1" ht="15.6" customHeight="1" x14ac:dyDescent="0.3">
      <c r="A67" s="111">
        <v>61</v>
      </c>
      <c r="B67" s="131" t="s">
        <v>258</v>
      </c>
      <c r="C67" s="91">
        <v>2</v>
      </c>
      <c r="D67" s="92">
        <v>1</v>
      </c>
      <c r="E67" s="92">
        <v>1</v>
      </c>
      <c r="F67" s="92"/>
      <c r="G67" s="94"/>
      <c r="H67" s="89"/>
      <c r="I67" s="92">
        <v>1</v>
      </c>
      <c r="J67" s="95"/>
      <c r="K67" s="92"/>
      <c r="L67" s="127">
        <f t="shared" si="0"/>
        <v>2</v>
      </c>
      <c r="M67" s="127">
        <f t="shared" si="1"/>
        <v>0</v>
      </c>
      <c r="N67" s="127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>
        <f t="shared" si="3"/>
        <v>252</v>
      </c>
      <c r="AA67" s="127">
        <f t="shared" si="2"/>
        <v>1</v>
      </c>
      <c r="AB67" s="127">
        <f t="shared" si="4"/>
        <v>251</v>
      </c>
    </row>
    <row r="68" spans="1:28" s="16" customFormat="1" ht="18.75" customHeight="1" x14ac:dyDescent="0.3">
      <c r="A68" s="111">
        <v>62</v>
      </c>
      <c r="B68" s="134" t="s">
        <v>459</v>
      </c>
      <c r="C68" s="96">
        <v>20</v>
      </c>
      <c r="D68" s="96">
        <v>1</v>
      </c>
      <c r="E68" s="96">
        <v>19</v>
      </c>
      <c r="F68" s="97"/>
      <c r="G68" s="96">
        <v>5</v>
      </c>
      <c r="H68" s="96">
        <v>5</v>
      </c>
      <c r="I68" s="98">
        <v>9</v>
      </c>
      <c r="J68" s="99"/>
      <c r="K68" s="115"/>
      <c r="L68" s="127">
        <f t="shared" si="0"/>
        <v>20</v>
      </c>
      <c r="M68" s="127">
        <f t="shared" si="1"/>
        <v>0</v>
      </c>
      <c r="N68" s="12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>
        <f t="shared" si="3"/>
        <v>252</v>
      </c>
      <c r="AA68" s="127">
        <f t="shared" si="2"/>
        <v>19</v>
      </c>
      <c r="AB68" s="127">
        <f t="shared" si="4"/>
        <v>233</v>
      </c>
    </row>
    <row r="69" spans="1:28" s="16" customFormat="1" ht="26.85" customHeight="1" x14ac:dyDescent="0.3">
      <c r="A69" s="111">
        <v>63</v>
      </c>
      <c r="B69" s="135" t="s">
        <v>467</v>
      </c>
      <c r="C69" s="100">
        <v>2</v>
      </c>
      <c r="D69" s="96">
        <v>1</v>
      </c>
      <c r="E69" s="96">
        <v>1</v>
      </c>
      <c r="F69" s="101"/>
      <c r="G69" s="102"/>
      <c r="H69" s="100">
        <v>1</v>
      </c>
      <c r="I69" s="100"/>
      <c r="J69" s="103"/>
      <c r="K69" s="100"/>
      <c r="L69" s="127">
        <f t="shared" si="0"/>
        <v>2</v>
      </c>
      <c r="M69" s="127">
        <f t="shared" si="1"/>
        <v>0</v>
      </c>
      <c r="N69" s="127"/>
      <c r="O69" s="126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>
        <f t="shared" ref="Z69:Z104" si="5">E69+F69</f>
        <v>1</v>
      </c>
      <c r="AA69" s="127">
        <f t="shared" si="2"/>
        <v>1</v>
      </c>
      <c r="AB69" s="127">
        <f t="shared" si="4"/>
        <v>0</v>
      </c>
    </row>
    <row r="70" spans="1:28" s="16" customFormat="1" ht="15.6" customHeight="1" x14ac:dyDescent="0.3">
      <c r="A70" s="111">
        <v>64</v>
      </c>
      <c r="B70" s="135" t="s">
        <v>468</v>
      </c>
      <c r="C70" s="100">
        <v>2</v>
      </c>
      <c r="D70" s="96">
        <v>1</v>
      </c>
      <c r="E70" s="96">
        <v>1</v>
      </c>
      <c r="F70" s="104"/>
      <c r="G70" s="100">
        <v>1</v>
      </c>
      <c r="H70" s="103"/>
      <c r="I70" s="100"/>
      <c r="J70" s="103"/>
      <c r="K70" s="100"/>
      <c r="L70" s="127">
        <f t="shared" si="0"/>
        <v>2</v>
      </c>
      <c r="M70" s="127">
        <f t="shared" si="1"/>
        <v>0</v>
      </c>
      <c r="N70" s="127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>
        <f t="shared" si="5"/>
        <v>1</v>
      </c>
      <c r="AA70" s="127">
        <f t="shared" si="2"/>
        <v>1</v>
      </c>
      <c r="AB70" s="127">
        <f t="shared" si="4"/>
        <v>0</v>
      </c>
    </row>
    <row r="71" spans="1:28" s="16" customFormat="1" ht="31.5" customHeight="1" x14ac:dyDescent="0.3">
      <c r="A71" s="111">
        <v>65</v>
      </c>
      <c r="B71" s="135" t="s">
        <v>469</v>
      </c>
      <c r="C71" s="100">
        <v>2</v>
      </c>
      <c r="D71" s="96">
        <v>1</v>
      </c>
      <c r="E71" s="96">
        <v>1</v>
      </c>
      <c r="F71" s="101"/>
      <c r="G71" s="100">
        <v>1</v>
      </c>
      <c r="H71" s="103"/>
      <c r="I71" s="100"/>
      <c r="J71" s="103"/>
      <c r="K71" s="100"/>
      <c r="L71" s="127">
        <f t="shared" si="0"/>
        <v>2</v>
      </c>
      <c r="M71" s="127">
        <f t="shared" si="1"/>
        <v>0</v>
      </c>
      <c r="N71" s="127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>
        <f t="shared" si="5"/>
        <v>1</v>
      </c>
      <c r="AA71" s="127">
        <f t="shared" si="2"/>
        <v>1</v>
      </c>
      <c r="AB71" s="127">
        <f t="shared" si="4"/>
        <v>0</v>
      </c>
    </row>
    <row r="72" spans="1:28" s="16" customFormat="1" ht="15.6" customHeight="1" x14ac:dyDescent="0.3">
      <c r="A72" s="111">
        <v>66</v>
      </c>
      <c r="B72" s="135" t="s">
        <v>458</v>
      </c>
      <c r="C72" s="100">
        <v>2</v>
      </c>
      <c r="D72" s="96">
        <v>1</v>
      </c>
      <c r="E72" s="96">
        <v>1</v>
      </c>
      <c r="F72" s="104"/>
      <c r="G72" s="100"/>
      <c r="H72" s="96">
        <v>1</v>
      </c>
      <c r="I72" s="100"/>
      <c r="J72" s="96"/>
      <c r="K72" s="100"/>
      <c r="L72" s="127">
        <f t="shared" si="0"/>
        <v>2</v>
      </c>
      <c r="M72" s="127">
        <f t="shared" si="1"/>
        <v>0</v>
      </c>
      <c r="N72" s="127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>
        <f t="shared" si="5"/>
        <v>1</v>
      </c>
      <c r="AA72" s="127">
        <f t="shared" si="2"/>
        <v>1</v>
      </c>
      <c r="AB72" s="127">
        <f t="shared" si="4"/>
        <v>0</v>
      </c>
    </row>
    <row r="73" spans="1:28" s="16" customFormat="1" ht="18.75" customHeight="1" x14ac:dyDescent="0.3">
      <c r="A73" s="111">
        <v>67</v>
      </c>
      <c r="B73" s="135" t="s">
        <v>470</v>
      </c>
      <c r="C73" s="100">
        <v>2</v>
      </c>
      <c r="D73" s="96">
        <v>1</v>
      </c>
      <c r="E73" s="96">
        <v>1</v>
      </c>
      <c r="F73" s="104"/>
      <c r="G73" s="100"/>
      <c r="H73" s="96">
        <v>1</v>
      </c>
      <c r="I73" s="100"/>
      <c r="J73" s="96"/>
      <c r="K73" s="100"/>
      <c r="L73" s="127">
        <f t="shared" si="0"/>
        <v>2</v>
      </c>
      <c r="M73" s="127">
        <f t="shared" si="1"/>
        <v>0</v>
      </c>
      <c r="N73" s="127"/>
      <c r="O73" s="12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>
        <f t="shared" si="5"/>
        <v>1</v>
      </c>
      <c r="AA73" s="127">
        <f t="shared" si="2"/>
        <v>1</v>
      </c>
      <c r="AB73" s="127">
        <f t="shared" si="4"/>
        <v>0</v>
      </c>
    </row>
    <row r="74" spans="1:28" s="16" customFormat="1" ht="22.5" customHeight="1" x14ac:dyDescent="0.3">
      <c r="A74" s="111">
        <v>68</v>
      </c>
      <c r="B74" s="136" t="s">
        <v>471</v>
      </c>
      <c r="C74" s="117">
        <v>3</v>
      </c>
      <c r="D74" s="117">
        <v>1</v>
      </c>
      <c r="E74" s="117">
        <v>2</v>
      </c>
      <c r="F74" s="117"/>
      <c r="G74" s="117"/>
      <c r="H74" s="117">
        <v>1</v>
      </c>
      <c r="I74" s="117">
        <v>1</v>
      </c>
      <c r="J74" s="117"/>
      <c r="K74" s="117"/>
      <c r="L74" s="127">
        <f t="shared" si="0"/>
        <v>3</v>
      </c>
      <c r="M74" s="127">
        <f t="shared" si="1"/>
        <v>0</v>
      </c>
      <c r="N74" s="127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>
        <f t="shared" si="5"/>
        <v>2</v>
      </c>
      <c r="AA74" s="127">
        <f t="shared" si="2"/>
        <v>2</v>
      </c>
      <c r="AB74" s="127">
        <f t="shared" si="4"/>
        <v>0</v>
      </c>
    </row>
    <row r="75" spans="1:28" s="16" customFormat="1" ht="18.75" x14ac:dyDescent="0.3">
      <c r="A75" s="111">
        <v>69</v>
      </c>
      <c r="B75" s="136" t="s">
        <v>457</v>
      </c>
      <c r="C75" s="117">
        <v>2</v>
      </c>
      <c r="D75" s="117">
        <v>1</v>
      </c>
      <c r="E75" s="117">
        <v>1</v>
      </c>
      <c r="F75" s="117"/>
      <c r="G75" s="117"/>
      <c r="H75" s="117">
        <v>1</v>
      </c>
      <c r="I75" s="117"/>
      <c r="J75" s="117"/>
      <c r="K75" s="117"/>
      <c r="L75" s="127">
        <f t="shared" si="0"/>
        <v>2</v>
      </c>
      <c r="M75" s="127">
        <f t="shared" si="1"/>
        <v>0</v>
      </c>
      <c r="N75" s="127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>
        <f t="shared" si="5"/>
        <v>1</v>
      </c>
      <c r="AA75" s="127">
        <f t="shared" si="2"/>
        <v>1</v>
      </c>
      <c r="AB75" s="127">
        <f t="shared" si="4"/>
        <v>0</v>
      </c>
    </row>
    <row r="76" spans="1:28" s="16" customFormat="1" ht="31.5" customHeight="1" x14ac:dyDescent="0.3">
      <c r="A76" s="111">
        <v>70</v>
      </c>
      <c r="B76" s="136" t="s">
        <v>472</v>
      </c>
      <c r="C76" s="117">
        <v>3</v>
      </c>
      <c r="D76" s="117">
        <v>1</v>
      </c>
      <c r="E76" s="117">
        <v>2</v>
      </c>
      <c r="F76" s="117"/>
      <c r="G76" s="117"/>
      <c r="H76" s="117">
        <v>1</v>
      </c>
      <c r="I76" s="117">
        <v>1</v>
      </c>
      <c r="J76" s="117"/>
      <c r="K76" s="117"/>
      <c r="L76" s="127">
        <f t="shared" si="0"/>
        <v>3</v>
      </c>
      <c r="M76" s="127">
        <f t="shared" si="1"/>
        <v>0</v>
      </c>
      <c r="N76" s="127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>
        <f t="shared" si="5"/>
        <v>2</v>
      </c>
      <c r="AA76" s="127">
        <f t="shared" si="2"/>
        <v>2</v>
      </c>
      <c r="AB76" s="127">
        <f t="shared" si="4"/>
        <v>0</v>
      </c>
    </row>
    <row r="77" spans="1:28" s="16" customFormat="1" ht="18.75" customHeight="1" x14ac:dyDescent="0.3">
      <c r="A77" s="111">
        <v>71</v>
      </c>
      <c r="B77" s="136" t="s">
        <v>51</v>
      </c>
      <c r="C77" s="117">
        <v>5</v>
      </c>
      <c r="D77" s="117">
        <v>2</v>
      </c>
      <c r="E77" s="117">
        <v>3</v>
      </c>
      <c r="F77" s="117"/>
      <c r="G77" s="117"/>
      <c r="H77" s="117"/>
      <c r="I77" s="117">
        <v>3</v>
      </c>
      <c r="J77" s="117"/>
      <c r="K77" s="117"/>
      <c r="L77" s="127">
        <f t="shared" si="0"/>
        <v>5</v>
      </c>
      <c r="M77" s="127">
        <f t="shared" si="1"/>
        <v>0</v>
      </c>
      <c r="N77" s="127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>
        <f t="shared" si="5"/>
        <v>3</v>
      </c>
      <c r="AA77" s="127">
        <f t="shared" si="2"/>
        <v>3</v>
      </c>
      <c r="AB77" s="127">
        <f t="shared" si="4"/>
        <v>0</v>
      </c>
    </row>
    <row r="78" spans="1:28" s="16" customFormat="1" ht="18.75" x14ac:dyDescent="0.3">
      <c r="A78" s="111">
        <v>72</v>
      </c>
      <c r="B78" s="136" t="s">
        <v>473</v>
      </c>
      <c r="C78" s="117">
        <v>2</v>
      </c>
      <c r="D78" s="117">
        <v>2</v>
      </c>
      <c r="E78" s="117"/>
      <c r="F78" s="117"/>
      <c r="G78" s="117"/>
      <c r="H78" s="117"/>
      <c r="I78" s="117"/>
      <c r="J78" s="117"/>
      <c r="K78" s="117"/>
      <c r="L78" s="127">
        <f t="shared" si="0"/>
        <v>2</v>
      </c>
      <c r="M78" s="127">
        <f t="shared" si="1"/>
        <v>0</v>
      </c>
      <c r="N78" s="127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>
        <f t="shared" si="5"/>
        <v>0</v>
      </c>
      <c r="AA78" s="127">
        <f t="shared" si="2"/>
        <v>0</v>
      </c>
      <c r="AB78" s="127">
        <f t="shared" si="4"/>
        <v>0</v>
      </c>
    </row>
    <row r="79" spans="1:28" s="16" customFormat="1" ht="23.85" customHeight="1" x14ac:dyDescent="0.3">
      <c r="A79" s="111">
        <v>73</v>
      </c>
      <c r="B79" s="136" t="s">
        <v>474</v>
      </c>
      <c r="C79" s="117">
        <v>6</v>
      </c>
      <c r="D79" s="117">
        <v>2</v>
      </c>
      <c r="E79" s="117">
        <v>4</v>
      </c>
      <c r="F79" s="117"/>
      <c r="G79" s="117"/>
      <c r="H79" s="117"/>
      <c r="I79" s="117">
        <v>4</v>
      </c>
      <c r="J79" s="117"/>
      <c r="K79" s="117"/>
      <c r="L79" s="127">
        <f t="shared" si="0"/>
        <v>6</v>
      </c>
      <c r="M79" s="127">
        <f t="shared" si="1"/>
        <v>0</v>
      </c>
      <c r="N79" s="127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>
        <f t="shared" si="5"/>
        <v>4</v>
      </c>
      <c r="AA79" s="127">
        <f t="shared" si="2"/>
        <v>4</v>
      </c>
      <c r="AB79" s="127">
        <f t="shared" si="4"/>
        <v>0</v>
      </c>
    </row>
    <row r="80" spans="1:28" s="16" customFormat="1" ht="18.75" x14ac:dyDescent="0.3">
      <c r="A80" s="111">
        <v>74</v>
      </c>
      <c r="B80" s="136" t="s">
        <v>475</v>
      </c>
      <c r="C80" s="117">
        <v>2</v>
      </c>
      <c r="D80" s="117">
        <v>2</v>
      </c>
      <c r="E80" s="117"/>
      <c r="F80" s="118"/>
      <c r="G80" s="118"/>
      <c r="H80" s="117"/>
      <c r="I80" s="117"/>
      <c r="J80" s="117"/>
      <c r="K80" s="117"/>
      <c r="L80" s="127">
        <f t="shared" si="0"/>
        <v>2</v>
      </c>
      <c r="M80" s="127">
        <f t="shared" si="1"/>
        <v>0</v>
      </c>
      <c r="N80" s="127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>
        <f t="shared" si="5"/>
        <v>0</v>
      </c>
      <c r="AA80" s="127">
        <f t="shared" si="2"/>
        <v>0</v>
      </c>
      <c r="AB80" s="127">
        <f t="shared" si="4"/>
        <v>0</v>
      </c>
    </row>
    <row r="81" spans="1:28" s="16" customFormat="1" ht="15.6" customHeight="1" x14ac:dyDescent="0.3">
      <c r="A81" s="111">
        <v>75</v>
      </c>
      <c r="B81" s="137" t="s">
        <v>316</v>
      </c>
      <c r="C81" s="117">
        <v>2</v>
      </c>
      <c r="D81" s="119">
        <v>1</v>
      </c>
      <c r="E81" s="119">
        <v>1</v>
      </c>
      <c r="F81" s="119"/>
      <c r="G81" s="119"/>
      <c r="H81" s="117"/>
      <c r="I81" s="119">
        <v>1</v>
      </c>
      <c r="J81" s="117"/>
      <c r="K81" s="117"/>
      <c r="L81" s="127">
        <f t="shared" si="0"/>
        <v>2</v>
      </c>
      <c r="M81" s="127">
        <f t="shared" si="1"/>
        <v>0</v>
      </c>
      <c r="N81" s="127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>
        <f t="shared" si="5"/>
        <v>1</v>
      </c>
      <c r="AA81" s="127">
        <f t="shared" si="2"/>
        <v>1</v>
      </c>
      <c r="AB81" s="127">
        <f t="shared" si="4"/>
        <v>0</v>
      </c>
    </row>
    <row r="82" spans="1:28" s="16" customFormat="1" ht="18.75" customHeight="1" x14ac:dyDescent="0.3">
      <c r="A82" s="111">
        <v>76</v>
      </c>
      <c r="B82" s="138" t="s">
        <v>318</v>
      </c>
      <c r="C82" s="120">
        <v>2</v>
      </c>
      <c r="D82" s="121">
        <v>1</v>
      </c>
      <c r="E82" s="121">
        <v>1</v>
      </c>
      <c r="F82" s="121"/>
      <c r="G82" s="121"/>
      <c r="H82" s="117"/>
      <c r="I82" s="121">
        <v>1</v>
      </c>
      <c r="J82" s="117"/>
      <c r="K82" s="117"/>
      <c r="L82" s="127">
        <f t="shared" si="0"/>
        <v>2</v>
      </c>
      <c r="M82" s="127">
        <f t="shared" si="1"/>
        <v>0</v>
      </c>
      <c r="N82" s="127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>
        <f t="shared" si="5"/>
        <v>1</v>
      </c>
      <c r="AA82" s="127">
        <f t="shared" si="2"/>
        <v>1</v>
      </c>
      <c r="AB82" s="127">
        <f t="shared" si="4"/>
        <v>0</v>
      </c>
    </row>
    <row r="83" spans="1:28" s="16" customFormat="1" ht="18.75" customHeight="1" x14ac:dyDescent="0.3">
      <c r="A83" s="111">
        <v>77</v>
      </c>
      <c r="B83" s="138" t="s">
        <v>324</v>
      </c>
      <c r="C83" s="120">
        <v>12</v>
      </c>
      <c r="D83" s="121">
        <v>8</v>
      </c>
      <c r="E83" s="121">
        <v>4</v>
      </c>
      <c r="F83" s="121"/>
      <c r="G83" s="121"/>
      <c r="H83" s="117"/>
      <c r="I83" s="121">
        <v>4</v>
      </c>
      <c r="J83" s="117"/>
      <c r="K83" s="117"/>
      <c r="L83" s="127">
        <f t="shared" si="0"/>
        <v>12</v>
      </c>
      <c r="M83" s="127">
        <f t="shared" si="1"/>
        <v>0</v>
      </c>
      <c r="N83" s="127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>
        <f t="shared" si="5"/>
        <v>4</v>
      </c>
      <c r="AA83" s="127">
        <f t="shared" si="2"/>
        <v>4</v>
      </c>
      <c r="AB83" s="127">
        <f t="shared" si="4"/>
        <v>0</v>
      </c>
    </row>
    <row r="84" spans="1:28" s="16" customFormat="1" ht="18.75" x14ac:dyDescent="0.3">
      <c r="A84" s="111">
        <v>78</v>
      </c>
      <c r="B84" s="138" t="s">
        <v>328</v>
      </c>
      <c r="C84" s="120">
        <v>3</v>
      </c>
      <c r="D84" s="121">
        <v>1</v>
      </c>
      <c r="E84" s="121">
        <v>2</v>
      </c>
      <c r="F84" s="121"/>
      <c r="G84" s="121"/>
      <c r="H84" s="117"/>
      <c r="I84" s="121">
        <v>2</v>
      </c>
      <c r="J84" s="117"/>
      <c r="K84" s="117"/>
      <c r="L84" s="127">
        <f t="shared" si="0"/>
        <v>3</v>
      </c>
      <c r="M84" s="127">
        <f t="shared" si="1"/>
        <v>0</v>
      </c>
      <c r="N84" s="127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>
        <f t="shared" si="5"/>
        <v>2</v>
      </c>
      <c r="AA84" s="127">
        <f t="shared" si="2"/>
        <v>2</v>
      </c>
      <c r="AB84" s="127">
        <f t="shared" si="4"/>
        <v>0</v>
      </c>
    </row>
    <row r="85" spans="1:28" s="16" customFormat="1" ht="15.6" customHeight="1" x14ac:dyDescent="0.3">
      <c r="A85" s="111">
        <v>79</v>
      </c>
      <c r="B85" s="138" t="s">
        <v>331</v>
      </c>
      <c r="C85" s="120">
        <v>3</v>
      </c>
      <c r="D85" s="121">
        <v>1</v>
      </c>
      <c r="E85" s="121">
        <v>2</v>
      </c>
      <c r="F85" s="121"/>
      <c r="G85" s="121"/>
      <c r="H85" s="117"/>
      <c r="I85" s="121">
        <v>2</v>
      </c>
      <c r="J85" s="117"/>
      <c r="K85" s="117"/>
      <c r="L85" s="127">
        <f t="shared" si="0"/>
        <v>3</v>
      </c>
      <c r="M85" s="127">
        <f t="shared" si="1"/>
        <v>0</v>
      </c>
      <c r="N85" s="127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>
        <f t="shared" si="5"/>
        <v>2</v>
      </c>
      <c r="AA85" s="127">
        <f t="shared" si="2"/>
        <v>2</v>
      </c>
      <c r="AB85" s="127">
        <f t="shared" si="4"/>
        <v>0</v>
      </c>
    </row>
    <row r="86" spans="1:28" s="16" customFormat="1" ht="15.6" customHeight="1" x14ac:dyDescent="0.3">
      <c r="A86" s="111">
        <v>80</v>
      </c>
      <c r="B86" s="139" t="s">
        <v>460</v>
      </c>
      <c r="C86" s="115">
        <v>9</v>
      </c>
      <c r="D86" s="115">
        <v>1</v>
      </c>
      <c r="E86" s="115">
        <v>8</v>
      </c>
      <c r="F86" s="117"/>
      <c r="G86" s="117"/>
      <c r="H86" s="117"/>
      <c r="I86" s="115">
        <v>8</v>
      </c>
      <c r="J86" s="117"/>
      <c r="K86" s="115"/>
      <c r="L86" s="127">
        <f t="shared" si="0"/>
        <v>9</v>
      </c>
      <c r="M86" s="127">
        <f t="shared" si="1"/>
        <v>0</v>
      </c>
      <c r="N86" s="127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>
        <f t="shared" si="5"/>
        <v>8</v>
      </c>
      <c r="AA86" s="127">
        <f t="shared" si="2"/>
        <v>8</v>
      </c>
      <c r="AB86" s="127">
        <f t="shared" si="4"/>
        <v>0</v>
      </c>
    </row>
    <row r="87" spans="1:28" s="16" customFormat="1" ht="18.75" customHeight="1" x14ac:dyDescent="0.3">
      <c r="A87" s="111">
        <v>81</v>
      </c>
      <c r="B87" s="139" t="s">
        <v>303</v>
      </c>
      <c r="C87" s="115">
        <v>2</v>
      </c>
      <c r="D87" s="115">
        <v>1</v>
      </c>
      <c r="E87" s="115">
        <v>1</v>
      </c>
      <c r="F87" s="117"/>
      <c r="G87" s="117"/>
      <c r="H87" s="117"/>
      <c r="I87" s="115">
        <v>1</v>
      </c>
      <c r="J87" s="117"/>
      <c r="K87" s="115"/>
      <c r="L87" s="127">
        <f t="shared" si="0"/>
        <v>2</v>
      </c>
      <c r="M87" s="127">
        <f t="shared" si="1"/>
        <v>0</v>
      </c>
      <c r="N87" s="127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>
        <f t="shared" si="5"/>
        <v>1</v>
      </c>
      <c r="AA87" s="127">
        <f t="shared" si="2"/>
        <v>1</v>
      </c>
      <c r="AB87" s="127">
        <f t="shared" si="4"/>
        <v>0</v>
      </c>
    </row>
    <row r="88" spans="1:28" s="16" customFormat="1" ht="18.75" customHeight="1" x14ac:dyDescent="0.3">
      <c r="A88" s="111">
        <v>82</v>
      </c>
      <c r="B88" s="139" t="s">
        <v>476</v>
      </c>
      <c r="C88" s="115">
        <v>3</v>
      </c>
      <c r="D88" s="115">
        <v>1</v>
      </c>
      <c r="E88" s="115">
        <v>2</v>
      </c>
      <c r="F88" s="117"/>
      <c r="G88" s="117"/>
      <c r="H88" s="117"/>
      <c r="I88" s="115">
        <v>2</v>
      </c>
      <c r="J88" s="117"/>
      <c r="K88" s="115"/>
      <c r="L88" s="127">
        <f t="shared" si="0"/>
        <v>3</v>
      </c>
      <c r="M88" s="127">
        <f t="shared" si="1"/>
        <v>0</v>
      </c>
      <c r="N88" s="127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>
        <f t="shared" si="5"/>
        <v>2</v>
      </c>
      <c r="AA88" s="127">
        <f t="shared" si="2"/>
        <v>2</v>
      </c>
      <c r="AB88" s="127">
        <f t="shared" si="4"/>
        <v>0</v>
      </c>
    </row>
    <row r="89" spans="1:28" s="16" customFormat="1" ht="18.75" x14ac:dyDescent="0.3">
      <c r="A89" s="111">
        <v>83</v>
      </c>
      <c r="B89" s="106" t="s">
        <v>304</v>
      </c>
      <c r="C89" s="115">
        <v>2</v>
      </c>
      <c r="D89" s="115">
        <v>1</v>
      </c>
      <c r="E89" s="115">
        <v>1</v>
      </c>
      <c r="F89" s="117"/>
      <c r="G89" s="117"/>
      <c r="H89" s="117"/>
      <c r="I89" s="115">
        <v>1</v>
      </c>
      <c r="J89" s="117"/>
      <c r="K89" s="115"/>
      <c r="L89" s="128">
        <f t="shared" ref="L89:Y89" si="6">SUM(L90:L93)</f>
        <v>13</v>
      </c>
      <c r="M89" s="128">
        <f t="shared" si="6"/>
        <v>0</v>
      </c>
      <c r="N89" s="128">
        <f t="shared" si="6"/>
        <v>0</v>
      </c>
      <c r="O89" s="128">
        <f t="shared" si="6"/>
        <v>0</v>
      </c>
      <c r="P89" s="128">
        <f t="shared" si="6"/>
        <v>0</v>
      </c>
      <c r="Q89" s="128">
        <f t="shared" si="6"/>
        <v>0</v>
      </c>
      <c r="R89" s="128">
        <f t="shared" si="6"/>
        <v>0</v>
      </c>
      <c r="S89" s="128">
        <f t="shared" si="6"/>
        <v>0</v>
      </c>
      <c r="T89" s="128">
        <f t="shared" si="6"/>
        <v>0</v>
      </c>
      <c r="U89" s="128">
        <f t="shared" si="6"/>
        <v>0</v>
      </c>
      <c r="V89" s="128">
        <f t="shared" si="6"/>
        <v>0</v>
      </c>
      <c r="W89" s="128">
        <f t="shared" si="6"/>
        <v>0</v>
      </c>
      <c r="X89" s="128">
        <f t="shared" si="6"/>
        <v>0</v>
      </c>
      <c r="Y89" s="128">
        <f t="shared" si="6"/>
        <v>0</v>
      </c>
      <c r="Z89" s="18">
        <f t="shared" si="5"/>
        <v>1</v>
      </c>
      <c r="AA89" s="127">
        <f t="shared" si="2"/>
        <v>1</v>
      </c>
      <c r="AB89" s="127">
        <f t="shared" si="4"/>
        <v>0</v>
      </c>
    </row>
    <row r="90" spans="1:28" s="16" customFormat="1" ht="16.350000000000001" customHeight="1" x14ac:dyDescent="0.3">
      <c r="A90" s="111">
        <v>84</v>
      </c>
      <c r="B90" s="106" t="s">
        <v>311</v>
      </c>
      <c r="C90" s="115">
        <v>2</v>
      </c>
      <c r="D90" s="115">
        <v>1</v>
      </c>
      <c r="E90" s="115">
        <v>1</v>
      </c>
      <c r="F90" s="117"/>
      <c r="G90" s="117"/>
      <c r="H90" s="117"/>
      <c r="I90" s="115">
        <v>1</v>
      </c>
      <c r="J90" s="117"/>
      <c r="K90" s="115"/>
      <c r="L90" s="127">
        <f t="shared" ref="L90:L104" si="7">D90+E90+F90</f>
        <v>2</v>
      </c>
      <c r="M90" s="127">
        <f t="shared" ref="M90:M104" si="8">C90-L90</f>
        <v>0</v>
      </c>
      <c r="N90" s="127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>
        <f t="shared" si="5"/>
        <v>1</v>
      </c>
      <c r="AA90" s="127">
        <f t="shared" si="2"/>
        <v>1</v>
      </c>
      <c r="AB90" s="127">
        <f t="shared" si="4"/>
        <v>0</v>
      </c>
    </row>
    <row r="91" spans="1:28" s="16" customFormat="1" ht="16.350000000000001" customHeight="1" x14ac:dyDescent="0.3">
      <c r="A91" s="111">
        <v>85</v>
      </c>
      <c r="B91" s="106" t="s">
        <v>320</v>
      </c>
      <c r="C91" s="115">
        <v>2</v>
      </c>
      <c r="D91" s="115">
        <v>1</v>
      </c>
      <c r="E91" s="115">
        <v>1</v>
      </c>
      <c r="F91" s="117"/>
      <c r="G91" s="117"/>
      <c r="H91" s="117"/>
      <c r="I91" s="115">
        <v>1</v>
      </c>
      <c r="J91" s="117"/>
      <c r="K91" s="115"/>
      <c r="L91" s="127">
        <f t="shared" si="7"/>
        <v>2</v>
      </c>
      <c r="M91" s="127">
        <f t="shared" si="8"/>
        <v>0</v>
      </c>
      <c r="N91" s="127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>
        <f t="shared" si="5"/>
        <v>1</v>
      </c>
      <c r="AA91" s="127">
        <f t="shared" si="2"/>
        <v>1</v>
      </c>
      <c r="AB91" s="127">
        <f t="shared" si="4"/>
        <v>0</v>
      </c>
    </row>
    <row r="92" spans="1:28" s="16" customFormat="1" ht="16.350000000000001" customHeight="1" x14ac:dyDescent="0.3">
      <c r="A92" s="111">
        <v>86</v>
      </c>
      <c r="B92" s="107" t="s">
        <v>477</v>
      </c>
      <c r="C92" s="108">
        <v>6</v>
      </c>
      <c r="D92" s="108">
        <v>1</v>
      </c>
      <c r="E92" s="108">
        <v>5</v>
      </c>
      <c r="F92" s="117"/>
      <c r="G92" s="117"/>
      <c r="H92" s="117"/>
      <c r="I92" s="117">
        <v>5</v>
      </c>
      <c r="J92" s="117"/>
      <c r="K92" s="117"/>
      <c r="L92" s="127">
        <f t="shared" si="7"/>
        <v>6</v>
      </c>
      <c r="M92" s="127">
        <f t="shared" si="8"/>
        <v>0</v>
      </c>
      <c r="N92" s="12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>
        <f t="shared" si="5"/>
        <v>5</v>
      </c>
      <c r="AA92" s="127">
        <f t="shared" si="2"/>
        <v>5</v>
      </c>
      <c r="AB92" s="127">
        <f t="shared" si="4"/>
        <v>0</v>
      </c>
    </row>
    <row r="93" spans="1:28" s="16" customFormat="1" ht="16.350000000000001" customHeight="1" x14ac:dyDescent="0.3">
      <c r="A93" s="111">
        <v>87</v>
      </c>
      <c r="B93" s="107" t="s">
        <v>478</v>
      </c>
      <c r="C93" s="108">
        <v>3</v>
      </c>
      <c r="D93" s="108">
        <v>3</v>
      </c>
      <c r="E93" s="109"/>
      <c r="F93" s="117"/>
      <c r="G93" s="117"/>
      <c r="H93" s="117"/>
      <c r="I93" s="117"/>
      <c r="J93" s="117"/>
      <c r="K93" s="117"/>
      <c r="L93" s="127">
        <f t="shared" si="7"/>
        <v>3</v>
      </c>
      <c r="M93" s="127">
        <f t="shared" si="8"/>
        <v>0</v>
      </c>
      <c r="N93" s="12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>
        <f t="shared" si="5"/>
        <v>0</v>
      </c>
      <c r="AA93" s="127">
        <f t="shared" si="2"/>
        <v>0</v>
      </c>
      <c r="AB93" s="127">
        <f t="shared" si="4"/>
        <v>0</v>
      </c>
    </row>
    <row r="94" spans="1:28" s="16" customFormat="1" ht="18.75" x14ac:dyDescent="0.3">
      <c r="A94" s="111">
        <v>88</v>
      </c>
      <c r="B94" s="107" t="s">
        <v>479</v>
      </c>
      <c r="C94" s="108">
        <v>4</v>
      </c>
      <c r="D94" s="108">
        <v>4</v>
      </c>
      <c r="E94" s="110"/>
      <c r="F94" s="117"/>
      <c r="G94" s="117"/>
      <c r="H94" s="117"/>
      <c r="I94" s="117"/>
      <c r="J94" s="117"/>
      <c r="K94" s="117"/>
      <c r="L94" s="127">
        <f t="shared" si="7"/>
        <v>4</v>
      </c>
      <c r="M94" s="127">
        <f t="shared" si="8"/>
        <v>0</v>
      </c>
      <c r="N94" s="12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>
        <f t="shared" si="5"/>
        <v>0</v>
      </c>
      <c r="AA94" s="127">
        <f t="shared" si="2"/>
        <v>0</v>
      </c>
      <c r="AB94" s="127">
        <f t="shared" si="4"/>
        <v>0</v>
      </c>
    </row>
    <row r="95" spans="1:28" s="16" customFormat="1" ht="16.350000000000001" customHeight="1" x14ac:dyDescent="0.3">
      <c r="A95" s="111">
        <v>89</v>
      </c>
      <c r="B95" s="105" t="s">
        <v>480</v>
      </c>
      <c r="C95" s="117">
        <v>4</v>
      </c>
      <c r="D95" s="117">
        <v>1</v>
      </c>
      <c r="E95" s="117">
        <f t="shared" ref="E95:E98" si="9">C95-D95</f>
        <v>3</v>
      </c>
      <c r="F95" s="117"/>
      <c r="G95" s="117"/>
      <c r="H95" s="117">
        <v>2</v>
      </c>
      <c r="I95" s="117">
        <v>1</v>
      </c>
      <c r="J95" s="122"/>
      <c r="K95" s="115"/>
      <c r="L95" s="127">
        <f t="shared" si="7"/>
        <v>4</v>
      </c>
      <c r="M95" s="127">
        <f t="shared" si="8"/>
        <v>0</v>
      </c>
      <c r="N95" s="12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>
        <f t="shared" si="5"/>
        <v>3</v>
      </c>
      <c r="AA95" s="127">
        <f t="shared" si="2"/>
        <v>3</v>
      </c>
      <c r="AB95" s="127">
        <f t="shared" si="4"/>
        <v>0</v>
      </c>
    </row>
    <row r="96" spans="1:28" s="16" customFormat="1" ht="16.350000000000001" customHeight="1" x14ac:dyDescent="0.3">
      <c r="A96" s="111">
        <v>90</v>
      </c>
      <c r="B96" s="105" t="s">
        <v>481</v>
      </c>
      <c r="C96" s="117">
        <v>13</v>
      </c>
      <c r="D96" s="117">
        <v>1</v>
      </c>
      <c r="E96" s="117">
        <f t="shared" si="9"/>
        <v>12</v>
      </c>
      <c r="F96" s="117"/>
      <c r="G96" s="117"/>
      <c r="H96" s="117">
        <v>6</v>
      </c>
      <c r="I96" s="117">
        <v>6</v>
      </c>
      <c r="J96" s="122"/>
      <c r="K96" s="115"/>
      <c r="L96" s="127">
        <f t="shared" si="7"/>
        <v>13</v>
      </c>
      <c r="M96" s="127">
        <f t="shared" si="8"/>
        <v>0</v>
      </c>
      <c r="N96" s="12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>
        <f t="shared" si="5"/>
        <v>12</v>
      </c>
      <c r="AA96" s="127">
        <f t="shared" si="2"/>
        <v>12</v>
      </c>
      <c r="AB96" s="127">
        <f t="shared" si="4"/>
        <v>0</v>
      </c>
    </row>
    <row r="97" spans="1:28" s="16" customFormat="1" ht="16.350000000000001" customHeight="1" x14ac:dyDescent="0.3">
      <c r="A97" s="111">
        <v>91</v>
      </c>
      <c r="B97" s="105" t="s">
        <v>354</v>
      </c>
      <c r="C97" s="117">
        <v>4</v>
      </c>
      <c r="D97" s="117">
        <v>1</v>
      </c>
      <c r="E97" s="117">
        <f t="shared" si="9"/>
        <v>3</v>
      </c>
      <c r="F97" s="117"/>
      <c r="G97" s="117"/>
      <c r="H97" s="117">
        <v>2</v>
      </c>
      <c r="I97" s="117">
        <v>1</v>
      </c>
      <c r="J97" s="122"/>
      <c r="K97" s="115"/>
      <c r="L97" s="127">
        <f t="shared" si="7"/>
        <v>4</v>
      </c>
      <c r="M97" s="127">
        <f t="shared" si="8"/>
        <v>0</v>
      </c>
      <c r="N97" s="12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>
        <f t="shared" si="5"/>
        <v>3</v>
      </c>
      <c r="AA97" s="127">
        <f t="shared" si="2"/>
        <v>3</v>
      </c>
      <c r="AB97" s="127">
        <f t="shared" si="4"/>
        <v>0</v>
      </c>
    </row>
    <row r="98" spans="1:28" s="16" customFormat="1" ht="16.350000000000001" customHeight="1" x14ac:dyDescent="0.3">
      <c r="A98" s="111">
        <v>92</v>
      </c>
      <c r="B98" s="105" t="s">
        <v>482</v>
      </c>
      <c r="C98" s="117">
        <v>3</v>
      </c>
      <c r="D98" s="117">
        <v>1</v>
      </c>
      <c r="E98" s="117">
        <f t="shared" si="9"/>
        <v>2</v>
      </c>
      <c r="F98" s="117"/>
      <c r="G98" s="117"/>
      <c r="H98" s="117">
        <v>2</v>
      </c>
      <c r="I98" s="117"/>
      <c r="J98" s="122"/>
      <c r="K98" s="115"/>
      <c r="L98" s="127">
        <f t="shared" si="7"/>
        <v>3</v>
      </c>
      <c r="M98" s="127">
        <f t="shared" si="8"/>
        <v>0</v>
      </c>
      <c r="N98" s="12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>
        <f t="shared" si="5"/>
        <v>2</v>
      </c>
      <c r="AA98" s="127">
        <f t="shared" si="2"/>
        <v>2</v>
      </c>
      <c r="AB98" s="127">
        <f t="shared" si="4"/>
        <v>0</v>
      </c>
    </row>
    <row r="99" spans="1:28" s="16" customFormat="1" ht="15.6" customHeight="1" x14ac:dyDescent="0.3">
      <c r="A99" s="111">
        <v>93</v>
      </c>
      <c r="B99" s="116" t="s">
        <v>483</v>
      </c>
      <c r="C99" s="123">
        <v>5</v>
      </c>
      <c r="D99" s="123">
        <v>2</v>
      </c>
      <c r="E99" s="123">
        <v>3</v>
      </c>
      <c r="F99" s="123"/>
      <c r="G99" s="123"/>
      <c r="H99" s="123"/>
      <c r="I99" s="123">
        <v>3</v>
      </c>
      <c r="J99" s="123"/>
      <c r="K99" s="123"/>
      <c r="L99" s="127">
        <f t="shared" si="7"/>
        <v>5</v>
      </c>
      <c r="M99" s="127">
        <f t="shared" si="8"/>
        <v>0</v>
      </c>
      <c r="N99" s="12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>
        <f t="shared" si="5"/>
        <v>3</v>
      </c>
      <c r="AA99" s="127">
        <f t="shared" si="2"/>
        <v>3</v>
      </c>
      <c r="AB99" s="127">
        <f t="shared" si="4"/>
        <v>0</v>
      </c>
    </row>
    <row r="100" spans="1:28" s="16" customFormat="1" ht="31.5" customHeight="1" x14ac:dyDescent="0.3">
      <c r="A100" s="111">
        <v>94</v>
      </c>
      <c r="B100" s="116" t="s">
        <v>484</v>
      </c>
      <c r="C100" s="124">
        <v>6</v>
      </c>
      <c r="D100" s="123">
        <v>2</v>
      </c>
      <c r="E100" s="123">
        <v>4</v>
      </c>
      <c r="F100" s="123"/>
      <c r="G100" s="123"/>
      <c r="H100" s="123"/>
      <c r="I100" s="123">
        <v>4</v>
      </c>
      <c r="J100" s="123"/>
      <c r="K100" s="123"/>
      <c r="L100" s="127">
        <f t="shared" si="7"/>
        <v>6</v>
      </c>
      <c r="M100" s="127">
        <f t="shared" si="8"/>
        <v>0</v>
      </c>
      <c r="N100" s="127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>
        <f t="shared" si="5"/>
        <v>4</v>
      </c>
      <c r="AA100" s="127">
        <f t="shared" si="2"/>
        <v>4</v>
      </c>
      <c r="AB100" s="127">
        <f t="shared" si="4"/>
        <v>0</v>
      </c>
    </row>
    <row r="101" spans="1:28" s="16" customFormat="1" ht="15.6" customHeight="1" x14ac:dyDescent="0.3">
      <c r="A101" s="111">
        <v>95</v>
      </c>
      <c r="B101" s="116" t="s">
        <v>485</v>
      </c>
      <c r="C101" s="123">
        <v>21</v>
      </c>
      <c r="D101" s="123">
        <v>13</v>
      </c>
      <c r="E101" s="123">
        <v>8</v>
      </c>
      <c r="F101" s="123"/>
      <c r="G101" s="123"/>
      <c r="H101" s="123"/>
      <c r="I101" s="123">
        <v>8</v>
      </c>
      <c r="J101" s="123"/>
      <c r="K101" s="123"/>
      <c r="L101" s="127">
        <f t="shared" si="7"/>
        <v>21</v>
      </c>
      <c r="M101" s="127">
        <f t="shared" si="8"/>
        <v>0</v>
      </c>
      <c r="N101" s="127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>
        <f t="shared" si="5"/>
        <v>8</v>
      </c>
      <c r="AA101" s="127">
        <f t="shared" si="2"/>
        <v>8</v>
      </c>
      <c r="AB101" s="127">
        <f t="shared" si="4"/>
        <v>0</v>
      </c>
    </row>
    <row r="102" spans="1:28" s="16" customFormat="1" ht="18.75" customHeight="1" x14ac:dyDescent="0.3">
      <c r="A102" s="111">
        <v>96</v>
      </c>
      <c r="B102" s="105" t="s">
        <v>461</v>
      </c>
      <c r="C102" s="117">
        <v>10</v>
      </c>
      <c r="D102" s="117">
        <v>1</v>
      </c>
      <c r="E102" s="117">
        <v>9</v>
      </c>
      <c r="F102" s="117"/>
      <c r="G102" s="117"/>
      <c r="H102" s="117">
        <v>9</v>
      </c>
      <c r="I102" s="117"/>
      <c r="J102" s="117"/>
      <c r="K102" s="117"/>
      <c r="L102" s="127">
        <f t="shared" si="7"/>
        <v>10</v>
      </c>
      <c r="M102" s="127">
        <f t="shared" si="8"/>
        <v>0</v>
      </c>
      <c r="N102" s="127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>
        <f t="shared" si="5"/>
        <v>9</v>
      </c>
      <c r="AA102" s="127">
        <f t="shared" si="2"/>
        <v>9</v>
      </c>
      <c r="AB102" s="127">
        <f t="shared" si="4"/>
        <v>0</v>
      </c>
    </row>
    <row r="103" spans="1:28" s="16" customFormat="1" ht="18.75" customHeight="1" x14ac:dyDescent="0.3">
      <c r="A103" s="111">
        <v>97</v>
      </c>
      <c r="B103" s="105" t="s">
        <v>380</v>
      </c>
      <c r="C103" s="117">
        <v>3</v>
      </c>
      <c r="D103" s="117">
        <v>1</v>
      </c>
      <c r="E103" s="117">
        <v>2</v>
      </c>
      <c r="F103" s="117"/>
      <c r="G103" s="117"/>
      <c r="H103" s="117">
        <v>2</v>
      </c>
      <c r="I103" s="117"/>
      <c r="J103" s="117"/>
      <c r="K103" s="117"/>
      <c r="L103" s="127">
        <f t="shared" si="7"/>
        <v>3</v>
      </c>
      <c r="M103" s="127">
        <f t="shared" si="8"/>
        <v>0</v>
      </c>
      <c r="N103" s="127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>
        <f t="shared" si="5"/>
        <v>2</v>
      </c>
      <c r="AA103" s="127">
        <f t="shared" si="2"/>
        <v>2</v>
      </c>
      <c r="AB103" s="127">
        <f t="shared" si="4"/>
        <v>0</v>
      </c>
    </row>
    <row r="104" spans="1:28" s="16" customFormat="1" ht="24" customHeight="1" x14ac:dyDescent="0.3">
      <c r="A104" s="111">
        <v>98</v>
      </c>
      <c r="B104" s="105" t="s">
        <v>486</v>
      </c>
      <c r="C104" s="117">
        <v>4</v>
      </c>
      <c r="D104" s="117">
        <v>1</v>
      </c>
      <c r="E104" s="117">
        <v>3</v>
      </c>
      <c r="F104" s="117"/>
      <c r="G104" s="117"/>
      <c r="H104" s="117">
        <v>3</v>
      </c>
      <c r="I104" s="117"/>
      <c r="J104" s="117"/>
      <c r="K104" s="117"/>
      <c r="L104" s="127">
        <f t="shared" si="7"/>
        <v>4</v>
      </c>
      <c r="M104" s="127">
        <f t="shared" si="8"/>
        <v>0</v>
      </c>
      <c r="N104" s="127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>
        <f t="shared" si="5"/>
        <v>3</v>
      </c>
      <c r="AA104" s="127">
        <f t="shared" si="2"/>
        <v>3</v>
      </c>
      <c r="AB104" s="127">
        <f t="shared" si="4"/>
        <v>0</v>
      </c>
    </row>
    <row r="105" spans="1:28" s="16" customFormat="1" ht="18.75" customHeight="1" x14ac:dyDescent="0.3">
      <c r="A105" s="111">
        <v>99</v>
      </c>
      <c r="B105" s="125" t="s">
        <v>487</v>
      </c>
      <c r="C105" s="96">
        <v>9</v>
      </c>
      <c r="D105" s="96">
        <v>1</v>
      </c>
      <c r="E105" s="96">
        <v>8</v>
      </c>
      <c r="F105" s="117"/>
      <c r="G105" s="117"/>
      <c r="H105" s="117"/>
      <c r="I105" s="117">
        <v>8</v>
      </c>
      <c r="J105" s="117"/>
      <c r="K105" s="117"/>
      <c r="L105" s="127"/>
      <c r="M105" s="127"/>
      <c r="N105" s="127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27"/>
      <c r="AB105" s="127"/>
    </row>
    <row r="106" spans="1:28" s="16" customFormat="1" ht="18.75" customHeight="1" x14ac:dyDescent="0.3">
      <c r="A106" s="111">
        <v>100</v>
      </c>
      <c r="B106" s="125" t="s">
        <v>455</v>
      </c>
      <c r="C106" s="96">
        <v>11</v>
      </c>
      <c r="D106" s="96">
        <v>1</v>
      </c>
      <c r="E106" s="96">
        <v>10</v>
      </c>
      <c r="F106" s="117"/>
      <c r="G106" s="117"/>
      <c r="H106" s="117">
        <v>4</v>
      </c>
      <c r="I106" s="117">
        <v>6</v>
      </c>
      <c r="J106" s="117"/>
      <c r="K106" s="117"/>
      <c r="L106" s="127">
        <f>D106+E106+F106</f>
        <v>11</v>
      </c>
      <c r="M106" s="127">
        <f>C106-L106</f>
        <v>0</v>
      </c>
      <c r="N106" s="127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>
        <f>E106+F106</f>
        <v>10</v>
      </c>
      <c r="AA106" s="127">
        <f>G106+H106+I106+J106+K106</f>
        <v>10</v>
      </c>
      <c r="AB106" s="127">
        <f t="shared" si="4"/>
        <v>0</v>
      </c>
    </row>
    <row r="107" spans="1:28" s="16" customFormat="1" ht="18.75" customHeight="1" x14ac:dyDescent="0.3">
      <c r="A107" s="111">
        <v>101</v>
      </c>
      <c r="B107" s="125" t="s">
        <v>456</v>
      </c>
      <c r="C107" s="96">
        <v>3</v>
      </c>
      <c r="D107" s="96">
        <v>1</v>
      </c>
      <c r="E107" s="117">
        <v>2</v>
      </c>
      <c r="F107" s="117"/>
      <c r="G107" s="117"/>
      <c r="H107" s="117">
        <v>2</v>
      </c>
      <c r="I107" s="117"/>
      <c r="J107" s="117"/>
      <c r="K107" s="117"/>
      <c r="L107" s="127">
        <f>D107+E107+F107</f>
        <v>3</v>
      </c>
      <c r="M107" s="127">
        <f>C107-L107</f>
        <v>0</v>
      </c>
      <c r="N107" s="127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>
        <f>E107+F107</f>
        <v>2</v>
      </c>
      <c r="AA107" s="127">
        <f>G107+H107+I107+J107+K107</f>
        <v>2</v>
      </c>
      <c r="AB107" s="127">
        <f t="shared" si="4"/>
        <v>0</v>
      </c>
    </row>
    <row r="108" spans="1:28" s="16" customFormat="1" ht="24.6" customHeight="1" x14ac:dyDescent="0.3">
      <c r="A108" s="111">
        <v>102</v>
      </c>
      <c r="B108" s="105" t="s">
        <v>462</v>
      </c>
      <c r="C108" s="117">
        <v>10</v>
      </c>
      <c r="D108" s="117">
        <v>3</v>
      </c>
      <c r="E108" s="117">
        <f>C108-D108</f>
        <v>7</v>
      </c>
      <c r="F108" s="117"/>
      <c r="G108" s="117"/>
      <c r="H108" s="117">
        <v>3</v>
      </c>
      <c r="I108" s="117">
        <v>4</v>
      </c>
      <c r="J108" s="117"/>
      <c r="K108" s="117"/>
      <c r="L108" s="127">
        <f>D108+E108+F108</f>
        <v>10</v>
      </c>
      <c r="M108" s="127">
        <f>C108-L108</f>
        <v>0</v>
      </c>
      <c r="N108" s="127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>
        <f>E108+F108</f>
        <v>7</v>
      </c>
      <c r="AA108" s="127">
        <f>G108+H108+I108+J108+K108</f>
        <v>7</v>
      </c>
      <c r="AB108" s="127">
        <f t="shared" si="4"/>
        <v>0</v>
      </c>
    </row>
    <row r="109" spans="1:28" s="16" customFormat="1" ht="17.100000000000001" customHeight="1" x14ac:dyDescent="0.3">
      <c r="A109" s="157" t="s">
        <v>488</v>
      </c>
      <c r="B109" s="158"/>
      <c r="C109" s="118">
        <f>SUM(C7:C108)</f>
        <v>438</v>
      </c>
      <c r="D109" s="118">
        <f t="shared" ref="D109:I109" si="10">SUM(D7:D108)</f>
        <v>262</v>
      </c>
      <c r="E109" s="118">
        <f t="shared" si="10"/>
        <v>153</v>
      </c>
      <c r="F109" s="118">
        <f t="shared" si="10"/>
        <v>23</v>
      </c>
      <c r="G109" s="118">
        <f t="shared" si="10"/>
        <v>7</v>
      </c>
      <c r="H109" s="118">
        <f t="shared" si="10"/>
        <v>46</v>
      </c>
      <c r="I109" s="118">
        <f t="shared" si="10"/>
        <v>122</v>
      </c>
      <c r="J109" s="118">
        <f t="shared" ref="J109" si="11">SUM(J7:J108)</f>
        <v>0</v>
      </c>
      <c r="K109" s="118">
        <f t="shared" ref="K109" si="12">SUM(K7:K108)</f>
        <v>0</v>
      </c>
      <c r="L109" s="127">
        <f>D109+E109+F109</f>
        <v>438</v>
      </c>
      <c r="M109" s="127">
        <f>C109-L109</f>
        <v>0</v>
      </c>
      <c r="N109" s="127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>
        <f>E109+F109</f>
        <v>176</v>
      </c>
      <c r="AA109" s="127">
        <f>G109+H109+I109+J109+K109</f>
        <v>175</v>
      </c>
      <c r="AB109" s="127">
        <f t="shared" si="4"/>
        <v>1</v>
      </c>
    </row>
    <row r="110" spans="1:28" s="15" customFormat="1" ht="30.75" customHeight="1" x14ac:dyDescent="0.25">
      <c r="B110" s="132"/>
    </row>
    <row r="111" spans="1:28" customFormat="1" ht="24.75" customHeight="1" x14ac:dyDescent="0.25">
      <c r="B111" s="133"/>
    </row>
    <row r="112" spans="1:28" customFormat="1" ht="24.75" customHeight="1" x14ac:dyDescent="0.25">
      <c r="B112" s="133"/>
    </row>
    <row r="113" spans="2:2" customFormat="1" ht="24.75" customHeight="1" x14ac:dyDescent="0.25">
      <c r="B113" s="133"/>
    </row>
    <row r="114" spans="2:2" customFormat="1" ht="24.75" customHeight="1" x14ac:dyDescent="0.25">
      <c r="B114" s="133"/>
    </row>
    <row r="115" spans="2:2" customFormat="1" ht="24.75" customHeight="1" x14ac:dyDescent="0.25">
      <c r="B115" s="133"/>
    </row>
    <row r="116" spans="2:2" customFormat="1" ht="24.75" customHeight="1" x14ac:dyDescent="0.25">
      <c r="B116" s="133"/>
    </row>
    <row r="117" spans="2:2" customFormat="1" ht="24.75" customHeight="1" x14ac:dyDescent="0.25">
      <c r="B117" s="133"/>
    </row>
    <row r="118" spans="2:2" customFormat="1" ht="24.75" customHeight="1" x14ac:dyDescent="0.25">
      <c r="B118" s="133"/>
    </row>
    <row r="119" spans="2:2" customFormat="1" ht="24.75" customHeight="1" x14ac:dyDescent="0.25">
      <c r="B119" s="133"/>
    </row>
    <row r="120" spans="2:2" customFormat="1" ht="24.75" customHeight="1" x14ac:dyDescent="0.25">
      <c r="B120" s="133"/>
    </row>
    <row r="121" spans="2:2" customFormat="1" ht="24.75" customHeight="1" x14ac:dyDescent="0.25">
      <c r="B121" s="133"/>
    </row>
    <row r="122" spans="2:2" customFormat="1" ht="24.75" customHeight="1" x14ac:dyDescent="0.25">
      <c r="B122" s="133"/>
    </row>
    <row r="123" spans="2:2" customFormat="1" ht="24.75" customHeight="1" x14ac:dyDescent="0.25">
      <c r="B123" s="133"/>
    </row>
    <row r="124" spans="2:2" customFormat="1" ht="24.75" customHeight="1" x14ac:dyDescent="0.25">
      <c r="B124" s="133"/>
    </row>
    <row r="125" spans="2:2" customFormat="1" ht="24.75" customHeight="1" x14ac:dyDescent="0.25">
      <c r="B125" s="133"/>
    </row>
    <row r="126" spans="2:2" customFormat="1" ht="24.75" customHeight="1" x14ac:dyDescent="0.25">
      <c r="B126" s="133"/>
    </row>
    <row r="127" spans="2:2" customFormat="1" ht="24.75" customHeight="1" x14ac:dyDescent="0.25">
      <c r="B127" s="133"/>
    </row>
    <row r="128" spans="2:2" customFormat="1" ht="24.75" customHeight="1" x14ac:dyDescent="0.25">
      <c r="B128" s="133"/>
    </row>
    <row r="129" spans="2:2" customFormat="1" ht="24.75" customHeight="1" x14ac:dyDescent="0.25">
      <c r="B129" s="133"/>
    </row>
    <row r="130" spans="2:2" customFormat="1" ht="24.75" customHeight="1" x14ac:dyDescent="0.25">
      <c r="B130" s="133"/>
    </row>
    <row r="131" spans="2:2" customFormat="1" ht="24.75" customHeight="1" x14ac:dyDescent="0.25">
      <c r="B131" s="133"/>
    </row>
    <row r="132" spans="2:2" customFormat="1" ht="24.75" customHeight="1" x14ac:dyDescent="0.25">
      <c r="B132" s="133"/>
    </row>
    <row r="133" spans="2:2" customFormat="1" ht="24.75" customHeight="1" x14ac:dyDescent="0.25">
      <c r="B133" s="133"/>
    </row>
    <row r="134" spans="2:2" customFormat="1" ht="24.75" customHeight="1" x14ac:dyDescent="0.25">
      <c r="B134" s="133"/>
    </row>
    <row r="135" spans="2:2" customFormat="1" ht="24.75" customHeight="1" x14ac:dyDescent="0.25">
      <c r="B135" s="133"/>
    </row>
    <row r="136" spans="2:2" customFormat="1" ht="24.75" customHeight="1" x14ac:dyDescent="0.25">
      <c r="B136" s="133"/>
    </row>
    <row r="137" spans="2:2" customFormat="1" ht="24.75" customHeight="1" x14ac:dyDescent="0.25">
      <c r="B137" s="133"/>
    </row>
    <row r="138" spans="2:2" customFormat="1" ht="24.75" customHeight="1" x14ac:dyDescent="0.25">
      <c r="B138" s="133"/>
    </row>
    <row r="139" spans="2:2" customFormat="1" ht="24.75" customHeight="1" x14ac:dyDescent="0.25">
      <c r="B139" s="133"/>
    </row>
    <row r="140" spans="2:2" customFormat="1" ht="24.75" customHeight="1" x14ac:dyDescent="0.25">
      <c r="B140" s="133"/>
    </row>
    <row r="141" spans="2:2" customFormat="1" ht="24.75" customHeight="1" x14ac:dyDescent="0.25">
      <c r="B141" s="133"/>
    </row>
    <row r="142" spans="2:2" customFormat="1" ht="24.75" customHeight="1" x14ac:dyDescent="0.25">
      <c r="B142" s="133"/>
    </row>
    <row r="143" spans="2:2" customFormat="1" ht="24.75" customHeight="1" x14ac:dyDescent="0.25">
      <c r="B143" s="133"/>
    </row>
    <row r="144" spans="2:2" customFormat="1" ht="24.75" customHeight="1" x14ac:dyDescent="0.25">
      <c r="B144" s="133"/>
    </row>
    <row r="145" spans="1:15" customFormat="1" ht="24.75" customHeight="1" x14ac:dyDescent="0.25">
      <c r="B145" s="133"/>
    </row>
    <row r="146" spans="1:15" customFormat="1" ht="24.75" customHeight="1" x14ac:dyDescent="0.25">
      <c r="B146" s="133"/>
    </row>
    <row r="147" spans="1:15" customFormat="1" ht="24.75" customHeight="1" x14ac:dyDescent="0.25">
      <c r="B147" s="133"/>
    </row>
    <row r="148" spans="1:15" customFormat="1" ht="24.75" customHeight="1" x14ac:dyDescent="0.25">
      <c r="B148" s="133"/>
    </row>
    <row r="149" spans="1:15" x14ac:dyDescent="0.25">
      <c r="A149" s="10"/>
      <c r="E149" s="10"/>
      <c r="F149" s="10"/>
      <c r="G149" s="10"/>
      <c r="H149" s="10"/>
      <c r="I149" s="10"/>
      <c r="J149" s="10"/>
      <c r="K149" s="10"/>
      <c r="O149" s="10"/>
    </row>
    <row r="150" spans="1:15" x14ac:dyDescent="0.25">
      <c r="A150" s="10"/>
      <c r="E150" s="10"/>
      <c r="F150" s="10"/>
      <c r="G150" s="10"/>
      <c r="H150" s="10"/>
      <c r="I150" s="10"/>
      <c r="J150" s="10"/>
      <c r="K150" s="10"/>
      <c r="O150" s="10"/>
    </row>
    <row r="151" spans="1:15" x14ac:dyDescent="0.25">
      <c r="A151" s="10"/>
      <c r="E151" s="10"/>
      <c r="F151" s="10"/>
      <c r="G151" s="10"/>
      <c r="H151" s="10"/>
      <c r="I151" s="10"/>
      <c r="J151" s="10"/>
      <c r="K151" s="10"/>
      <c r="O151" s="10"/>
    </row>
    <row r="152" spans="1:15" x14ac:dyDescent="0.25">
      <c r="A152" s="10"/>
      <c r="E152" s="10"/>
      <c r="F152" s="10"/>
      <c r="G152" s="10"/>
      <c r="H152" s="10"/>
      <c r="I152" s="10"/>
      <c r="J152" s="10"/>
      <c r="K152" s="10"/>
      <c r="O152" s="10"/>
    </row>
    <row r="153" spans="1:15" x14ac:dyDescent="0.25">
      <c r="A153" s="10"/>
      <c r="E153" s="10"/>
      <c r="F153" s="10"/>
      <c r="G153" s="10"/>
      <c r="H153" s="10"/>
      <c r="I153" s="10"/>
      <c r="J153" s="10"/>
      <c r="K153" s="10"/>
      <c r="O153" s="10"/>
    </row>
  </sheetData>
  <mergeCells count="9">
    <mergeCell ref="A109:B109"/>
    <mergeCell ref="A1:B1"/>
    <mergeCell ref="A2:K2"/>
    <mergeCell ref="A3:K3"/>
    <mergeCell ref="A5:A6"/>
    <mergeCell ref="B5:B6"/>
    <mergeCell ref="C5:C6"/>
    <mergeCell ref="D5:F5"/>
    <mergeCell ref="G5:K5"/>
  </mergeCells>
  <printOptions horizontalCentered="1"/>
  <pageMargins left="0.23622047244094491" right="0.23622047244094491" top="0.51181102362204722" bottom="0.27559055118110237" header="0.31496062992125984" footer="0.31496062992125984"/>
  <pageSetup paperSize="9" scale="95" orientation="landscape" r:id="rId1"/>
  <headerFooter differentFirst="1">
    <oddHeader>&amp;C&amp;12&amp;P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Phụ lục 2.1 </vt:lpstr>
      <vt:lpstr>Phụ lục 2.3</vt:lpstr>
      <vt:lpstr>Phụ lục 2.5 </vt:lpstr>
      <vt:lpstr>'Phụ lục 2.3'!Print_Area</vt:lpstr>
      <vt:lpstr>'Phụ lục 2.5 '!Print_Area</vt:lpstr>
      <vt:lpstr>'Phụ lục 2.5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2025-05-06T12:24:24Z</cp:lastPrinted>
  <dcterms:created xsi:type="dcterms:W3CDTF">2025-04-12T03:51:55Z</dcterms:created>
  <dcterms:modified xsi:type="dcterms:W3CDTF">2025-05-06T12:24:50Z</dcterms:modified>
</cp:coreProperties>
</file>