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ÀI LIỆU NĂM 2025\SXĐVHC2025\Long An\Trình UBTVQH\"/>
    </mc:Choice>
  </mc:AlternateContent>
  <bookViews>
    <workbookView xWindow="-105" yWindow="-105" windowWidth="19425" windowHeight="11505"/>
  </bookViews>
  <sheets>
    <sheet name="Phụ lục 2.1 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localSheetId="0" hidden="1">{"'Sheet1'!$L$16"}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localSheetId="0" hidden="1">{"'Sheet1'!$L$16"}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localSheetId="0" hidden="1">{"'Sheet1'!$L$16"}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localSheetId="0" hidden="1">{"'Sheet1'!$L$16"}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 localSheetId="0">{"Thuxm2.xls","Sheet1"}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 localSheetId="0">'Phụ lục 2.1 '!$A$1:$K$239</definedName>
    <definedName name="_xlnm.Print_Area">#REF!</definedName>
    <definedName name="Print_Area_MI">[25]ESTI.!$A$1:$U$52</definedName>
    <definedName name="_xlnm.Print_Titles" localSheetId="0">'Phụ lục 2.1 '!$6:$8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localSheetId="0" hidden="1">{"'Sheet1'!$L$16"}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 localSheetId="0">{"Thuxm2.xls","Sheet1"}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localSheetId="0" hidden="1">{#N/A,#N/A,FALSE,"Chi tiÆt"}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1" i="3" l="1"/>
  <c r="E361" i="3"/>
  <c r="G359" i="3"/>
  <c r="E359" i="3"/>
  <c r="G358" i="3"/>
  <c r="E358" i="3"/>
  <c r="G357" i="3"/>
  <c r="E357" i="3"/>
  <c r="G356" i="3"/>
  <c r="E356" i="3"/>
  <c r="G355" i="3"/>
  <c r="E355" i="3"/>
  <c r="G354" i="3"/>
  <c r="E354" i="3"/>
  <c r="G353" i="3"/>
  <c r="E353" i="3"/>
  <c r="G352" i="3"/>
  <c r="E352" i="3"/>
  <c r="G349" i="3"/>
  <c r="E349" i="3"/>
  <c r="G347" i="3"/>
  <c r="E347" i="3"/>
  <c r="G346" i="3"/>
  <c r="E346" i="3"/>
  <c r="G345" i="3"/>
  <c r="E345" i="3"/>
  <c r="G344" i="3"/>
  <c r="E344" i="3"/>
  <c r="G343" i="3"/>
  <c r="E343" i="3"/>
  <c r="G342" i="3"/>
  <c r="E342" i="3"/>
  <c r="G341" i="3"/>
  <c r="E341" i="3"/>
  <c r="G340" i="3"/>
  <c r="E340" i="3"/>
  <c r="G339" i="3"/>
  <c r="E339" i="3"/>
  <c r="G336" i="3"/>
  <c r="E336" i="3"/>
  <c r="G334" i="3"/>
  <c r="E334" i="3"/>
  <c r="G333" i="3"/>
  <c r="E333" i="3"/>
  <c r="G332" i="3"/>
  <c r="E332" i="3"/>
  <c r="G331" i="3"/>
  <c r="E331" i="3"/>
  <c r="G330" i="3"/>
  <c r="E330" i="3"/>
  <c r="G329" i="3"/>
  <c r="E329" i="3"/>
  <c r="G328" i="3"/>
  <c r="E328" i="3"/>
  <c r="G327" i="3"/>
  <c r="E327" i="3"/>
  <c r="G324" i="3"/>
  <c r="E324" i="3"/>
  <c r="G322" i="3"/>
  <c r="E322" i="3"/>
  <c r="G321" i="3"/>
  <c r="E321" i="3"/>
  <c r="G320" i="3"/>
  <c r="E320" i="3"/>
  <c r="G319" i="3"/>
  <c r="E319" i="3"/>
  <c r="G318" i="3"/>
  <c r="E318" i="3"/>
  <c r="G317" i="3"/>
  <c r="E317" i="3"/>
  <c r="G316" i="3"/>
  <c r="E316" i="3"/>
  <c r="G315" i="3"/>
  <c r="E315" i="3"/>
  <c r="G314" i="3"/>
  <c r="E314" i="3"/>
  <c r="G313" i="3"/>
  <c r="E313" i="3"/>
  <c r="G312" i="3"/>
  <c r="E312" i="3"/>
  <c r="G309" i="3"/>
  <c r="E309" i="3"/>
  <c r="G307" i="3"/>
  <c r="E307" i="3"/>
  <c r="G306" i="3"/>
  <c r="E306" i="3"/>
  <c r="G305" i="3"/>
  <c r="E305" i="3"/>
  <c r="G304" i="3"/>
  <c r="E304" i="3"/>
  <c r="G303" i="3"/>
  <c r="E303" i="3"/>
  <c r="G302" i="3"/>
  <c r="E302" i="3"/>
  <c r="G301" i="3"/>
  <c r="E301" i="3"/>
  <c r="G300" i="3"/>
  <c r="E300" i="3"/>
  <c r="G299" i="3"/>
  <c r="E299" i="3"/>
  <c r="G298" i="3"/>
  <c r="E298" i="3"/>
  <c r="G295" i="3"/>
  <c r="E295" i="3"/>
  <c r="G293" i="3"/>
  <c r="E293" i="3"/>
  <c r="G292" i="3"/>
  <c r="E292" i="3"/>
  <c r="G291" i="3"/>
  <c r="E291" i="3"/>
  <c r="G290" i="3"/>
  <c r="E290" i="3"/>
  <c r="G289" i="3"/>
  <c r="E289" i="3"/>
  <c r="G288" i="3"/>
  <c r="E288" i="3"/>
  <c r="G287" i="3"/>
  <c r="E287" i="3"/>
  <c r="G286" i="3"/>
  <c r="E286" i="3"/>
  <c r="G285" i="3"/>
  <c r="E285" i="3"/>
  <c r="G284" i="3"/>
  <c r="E284" i="3"/>
  <c r="G283" i="3"/>
  <c r="E283" i="3"/>
  <c r="G282" i="3"/>
  <c r="E282" i="3"/>
  <c r="G281" i="3"/>
  <c r="E281" i="3"/>
  <c r="G280" i="3"/>
  <c r="E280" i="3"/>
  <c r="G277" i="3"/>
  <c r="E277" i="3"/>
  <c r="G276" i="3"/>
  <c r="E276" i="3"/>
  <c r="G275" i="3"/>
  <c r="E275" i="3"/>
  <c r="G274" i="3"/>
  <c r="E274" i="3"/>
  <c r="G273" i="3"/>
  <c r="E273" i="3"/>
  <c r="G272" i="3"/>
  <c r="E272" i="3"/>
  <c r="G270" i="3"/>
  <c r="E270" i="3"/>
  <c r="G269" i="3"/>
  <c r="E269" i="3"/>
  <c r="G268" i="3"/>
  <c r="E268" i="3"/>
  <c r="G267" i="3"/>
  <c r="E267" i="3"/>
  <c r="G264" i="3"/>
  <c r="E264" i="3"/>
  <c r="G263" i="3"/>
  <c r="E263" i="3"/>
  <c r="G262" i="3"/>
  <c r="E262" i="3"/>
  <c r="G261" i="3"/>
  <c r="E261" i="3"/>
  <c r="G259" i="3"/>
  <c r="E259" i="3"/>
  <c r="G258" i="3"/>
  <c r="E258" i="3"/>
  <c r="G257" i="3"/>
  <c r="E257" i="3"/>
  <c r="G256" i="3"/>
  <c r="E256" i="3"/>
  <c r="G253" i="3"/>
  <c r="E253" i="3"/>
  <c r="G252" i="3"/>
  <c r="E252" i="3"/>
  <c r="G251" i="3"/>
  <c r="E251" i="3"/>
  <c r="G250" i="3"/>
  <c r="E250" i="3"/>
  <c r="G249" i="3"/>
  <c r="E249" i="3"/>
  <c r="G248" i="3"/>
  <c r="E248" i="3"/>
  <c r="G247" i="3"/>
  <c r="E247" i="3"/>
  <c r="G245" i="3"/>
  <c r="E245" i="3"/>
  <c r="G244" i="3"/>
  <c r="E244" i="3"/>
  <c r="G243" i="3"/>
  <c r="E243" i="3"/>
  <c r="F240" i="3"/>
  <c r="D240" i="3"/>
  <c r="F9" i="3" l="1"/>
  <c r="G239" i="3" l="1"/>
  <c r="E239" i="3"/>
  <c r="G238" i="3"/>
  <c r="E238" i="3"/>
  <c r="G237" i="3"/>
  <c r="E237" i="3"/>
  <c r="G236" i="3"/>
  <c r="E236" i="3"/>
  <c r="G235" i="3"/>
  <c r="E235" i="3"/>
  <c r="G234" i="3"/>
  <c r="E234" i="3"/>
  <c r="G233" i="3"/>
  <c r="E233" i="3"/>
  <c r="G232" i="3"/>
  <c r="E232" i="3"/>
  <c r="G230" i="3"/>
  <c r="E230" i="3"/>
  <c r="G229" i="3"/>
  <c r="E229" i="3"/>
  <c r="G228" i="3"/>
  <c r="E228" i="3"/>
  <c r="G227" i="3"/>
  <c r="E227" i="3"/>
  <c r="G226" i="3"/>
  <c r="E226" i="3"/>
  <c r="K225" i="3"/>
  <c r="K224" i="3"/>
  <c r="G223" i="3"/>
  <c r="E223" i="3"/>
  <c r="K222" i="3"/>
  <c r="G221" i="3"/>
  <c r="E221" i="3"/>
  <c r="G220" i="3"/>
  <c r="E220" i="3"/>
  <c r="G219" i="3"/>
  <c r="E219" i="3"/>
  <c r="G218" i="3"/>
  <c r="E218" i="3"/>
  <c r="G217" i="3"/>
  <c r="E217" i="3"/>
  <c r="G216" i="3"/>
  <c r="E216" i="3"/>
  <c r="G215" i="3"/>
  <c r="E215" i="3"/>
  <c r="K215" i="3" s="1"/>
  <c r="G214" i="3"/>
  <c r="E214" i="3"/>
  <c r="G213" i="3"/>
  <c r="E213" i="3"/>
  <c r="G212" i="3"/>
  <c r="E212" i="3"/>
  <c r="G211" i="3"/>
  <c r="E211" i="3"/>
  <c r="G210" i="3"/>
  <c r="E210" i="3"/>
  <c r="K209" i="3"/>
  <c r="K208" i="3"/>
  <c r="G207" i="3"/>
  <c r="E207" i="3"/>
  <c r="K206" i="3"/>
  <c r="G205" i="3"/>
  <c r="E205" i="3"/>
  <c r="G204" i="3"/>
  <c r="E204" i="3"/>
  <c r="G203" i="3"/>
  <c r="E203" i="3"/>
  <c r="G202" i="3"/>
  <c r="E202" i="3"/>
  <c r="G201" i="3"/>
  <c r="E201" i="3"/>
  <c r="G200" i="3"/>
  <c r="E200" i="3"/>
  <c r="G199" i="3"/>
  <c r="E199" i="3"/>
  <c r="G198" i="3"/>
  <c r="E198" i="3"/>
  <c r="G197" i="3"/>
  <c r="E197" i="3"/>
  <c r="K196" i="3"/>
  <c r="K195" i="3"/>
  <c r="G194" i="3"/>
  <c r="E194" i="3"/>
  <c r="K193" i="3"/>
  <c r="G192" i="3"/>
  <c r="E192" i="3"/>
  <c r="G191" i="3"/>
  <c r="E191" i="3"/>
  <c r="G190" i="3"/>
  <c r="E190" i="3"/>
  <c r="G189" i="3"/>
  <c r="E189" i="3"/>
  <c r="G188" i="3"/>
  <c r="E188" i="3"/>
  <c r="G187" i="3"/>
  <c r="E187" i="3"/>
  <c r="K187" i="3" s="1"/>
  <c r="G186" i="3"/>
  <c r="E186" i="3"/>
  <c r="G185" i="3"/>
  <c r="E185" i="3"/>
  <c r="G184" i="3"/>
  <c r="E184" i="3"/>
  <c r="G183" i="3"/>
  <c r="E183" i="3"/>
  <c r="G182" i="3"/>
  <c r="E182" i="3"/>
  <c r="K182" i="3" s="1"/>
  <c r="G181" i="3"/>
  <c r="E181" i="3"/>
  <c r="K181" i="3" s="1"/>
  <c r="G180" i="3"/>
  <c r="E180" i="3"/>
  <c r="G179" i="3"/>
  <c r="E179" i="3"/>
  <c r="K178" i="3"/>
  <c r="K177" i="3"/>
  <c r="G176" i="3"/>
  <c r="E176" i="3"/>
  <c r="K175" i="3"/>
  <c r="G174" i="3"/>
  <c r="E174" i="3"/>
  <c r="G173" i="3"/>
  <c r="E173" i="3"/>
  <c r="G172" i="3"/>
  <c r="E172" i="3"/>
  <c r="G171" i="3"/>
  <c r="E171" i="3"/>
  <c r="G170" i="3"/>
  <c r="E170" i="3"/>
  <c r="G169" i="3"/>
  <c r="E169" i="3"/>
  <c r="G168" i="3"/>
  <c r="E168" i="3"/>
  <c r="G167" i="3"/>
  <c r="E167" i="3"/>
  <c r="G166" i="3"/>
  <c r="E166" i="3"/>
  <c r="G165" i="3"/>
  <c r="E165" i="3"/>
  <c r="G164" i="3"/>
  <c r="E164" i="3"/>
  <c r="G163" i="3"/>
  <c r="E163" i="3"/>
  <c r="G162" i="3"/>
  <c r="E162" i="3"/>
  <c r="G161" i="3"/>
  <c r="E161" i="3"/>
  <c r="G160" i="3"/>
  <c r="E160" i="3"/>
  <c r="G159" i="3"/>
  <c r="E159" i="3"/>
  <c r="K158" i="3"/>
  <c r="K157" i="3"/>
  <c r="G156" i="3"/>
  <c r="E156" i="3"/>
  <c r="K155" i="3"/>
  <c r="G154" i="3"/>
  <c r="E154" i="3"/>
  <c r="K154" i="3" s="1"/>
  <c r="G153" i="3"/>
  <c r="E153" i="3"/>
  <c r="G152" i="3"/>
  <c r="E152" i="3"/>
  <c r="G151" i="3"/>
  <c r="E151" i="3"/>
  <c r="G150" i="3"/>
  <c r="E150" i="3"/>
  <c r="G149" i="3"/>
  <c r="E149" i="3"/>
  <c r="K149" i="3" s="1"/>
  <c r="G148" i="3"/>
  <c r="E148" i="3"/>
  <c r="G147" i="3"/>
  <c r="E147" i="3"/>
  <c r="G146" i="3"/>
  <c r="E146" i="3"/>
  <c r="G145" i="3"/>
  <c r="E145" i="3"/>
  <c r="G144" i="3"/>
  <c r="E144" i="3"/>
  <c r="G143" i="3"/>
  <c r="E143" i="3"/>
  <c r="K143" i="3" s="1"/>
  <c r="G142" i="3"/>
  <c r="E142" i="3"/>
  <c r="K142" i="3" s="1"/>
  <c r="K141" i="3"/>
  <c r="K140" i="3"/>
  <c r="G139" i="3"/>
  <c r="E139" i="3"/>
  <c r="G138" i="3"/>
  <c r="E138" i="3"/>
  <c r="G137" i="3"/>
  <c r="E137" i="3"/>
  <c r="G136" i="3"/>
  <c r="K136" i="3" s="1"/>
  <c r="G135" i="3"/>
  <c r="E135" i="3"/>
  <c r="K135" i="3" s="1"/>
  <c r="G134" i="3"/>
  <c r="E134" i="3"/>
  <c r="G133" i="3"/>
  <c r="E133" i="3"/>
  <c r="G132" i="3"/>
  <c r="E132" i="3"/>
  <c r="G131" i="3"/>
  <c r="D131" i="3"/>
  <c r="E131" i="3" s="1"/>
  <c r="G130" i="3"/>
  <c r="E130" i="3"/>
  <c r="G129" i="3"/>
  <c r="E129" i="3"/>
  <c r="K129" i="3" s="1"/>
  <c r="G128" i="3"/>
  <c r="E128" i="3"/>
  <c r="G127" i="3"/>
  <c r="E127" i="3"/>
  <c r="G126" i="3"/>
  <c r="E126" i="3"/>
  <c r="G125" i="3"/>
  <c r="E125" i="3"/>
  <c r="G124" i="3"/>
  <c r="E124" i="3"/>
  <c r="G123" i="3"/>
  <c r="E123" i="3"/>
  <c r="K123" i="3" s="1"/>
  <c r="G122" i="3"/>
  <c r="E122" i="3"/>
  <c r="G121" i="3"/>
  <c r="E121" i="3"/>
  <c r="G120" i="3"/>
  <c r="E120" i="3"/>
  <c r="G119" i="3"/>
  <c r="E119" i="3"/>
  <c r="K118" i="3"/>
  <c r="K117" i="3"/>
  <c r="G116" i="3"/>
  <c r="E116" i="3"/>
  <c r="K115" i="3"/>
  <c r="G114" i="3"/>
  <c r="E114" i="3"/>
  <c r="G113" i="3"/>
  <c r="E113" i="3"/>
  <c r="G112" i="3"/>
  <c r="E112" i="3"/>
  <c r="G111" i="3"/>
  <c r="E111" i="3"/>
  <c r="G110" i="3"/>
  <c r="E110" i="3"/>
  <c r="G109" i="3"/>
  <c r="E109" i="3"/>
  <c r="G108" i="3"/>
  <c r="E108" i="3"/>
  <c r="G107" i="3"/>
  <c r="E107" i="3"/>
  <c r="G106" i="3"/>
  <c r="E106" i="3"/>
  <c r="G105" i="3"/>
  <c r="E105" i="3"/>
  <c r="K104" i="3"/>
  <c r="K103" i="3"/>
  <c r="G102" i="3"/>
  <c r="E102" i="3"/>
  <c r="K101" i="3"/>
  <c r="G100" i="3"/>
  <c r="E100" i="3"/>
  <c r="G99" i="3"/>
  <c r="E99" i="3"/>
  <c r="G98" i="3"/>
  <c r="E98" i="3"/>
  <c r="G97" i="3"/>
  <c r="E97" i="3"/>
  <c r="G96" i="3"/>
  <c r="E96" i="3"/>
  <c r="G95" i="3"/>
  <c r="E95" i="3"/>
  <c r="G94" i="3"/>
  <c r="E94" i="3"/>
  <c r="G93" i="3"/>
  <c r="E93" i="3"/>
  <c r="G92" i="3"/>
  <c r="E92" i="3"/>
  <c r="G91" i="3"/>
  <c r="E91" i="3"/>
  <c r="G90" i="3"/>
  <c r="E90" i="3"/>
  <c r="K89" i="3"/>
  <c r="K88" i="3"/>
  <c r="G87" i="3"/>
  <c r="E87" i="3"/>
  <c r="K86" i="3"/>
  <c r="G85" i="3"/>
  <c r="E85" i="3"/>
  <c r="K85" i="3" s="1"/>
  <c r="G84" i="3"/>
  <c r="E84" i="3"/>
  <c r="G83" i="3"/>
  <c r="E83" i="3"/>
  <c r="G82" i="3"/>
  <c r="E82" i="3"/>
  <c r="K82" i="3" s="1"/>
  <c r="G81" i="3"/>
  <c r="E81" i="3"/>
  <c r="G80" i="3"/>
  <c r="E80" i="3"/>
  <c r="G79" i="3"/>
  <c r="E79" i="3"/>
  <c r="G78" i="3"/>
  <c r="E78" i="3"/>
  <c r="G77" i="3"/>
  <c r="E77" i="3"/>
  <c r="G76" i="3"/>
  <c r="E76" i="3"/>
  <c r="K76" i="3" s="1"/>
  <c r="K75" i="3"/>
  <c r="K74" i="3"/>
  <c r="G73" i="3"/>
  <c r="E73" i="3"/>
  <c r="K72" i="3"/>
  <c r="G71" i="3"/>
  <c r="E71" i="3"/>
  <c r="G70" i="3"/>
  <c r="E70" i="3"/>
  <c r="G69" i="3"/>
  <c r="E69" i="3"/>
  <c r="G68" i="3"/>
  <c r="E68" i="3"/>
  <c r="G67" i="3"/>
  <c r="E67" i="3"/>
  <c r="G66" i="3"/>
  <c r="E66" i="3"/>
  <c r="G65" i="3"/>
  <c r="D65" i="3"/>
  <c r="E65" i="3" s="1"/>
  <c r="G64" i="3"/>
  <c r="E64" i="3"/>
  <c r="G63" i="3"/>
  <c r="E63" i="3"/>
  <c r="G62" i="3"/>
  <c r="E62" i="3"/>
  <c r="G61" i="3"/>
  <c r="E61" i="3"/>
  <c r="G60" i="3"/>
  <c r="E60" i="3"/>
  <c r="K59" i="3"/>
  <c r="K58" i="3"/>
  <c r="G57" i="3"/>
  <c r="E57" i="3"/>
  <c r="K56" i="3"/>
  <c r="G55" i="3"/>
  <c r="E55" i="3"/>
  <c r="G54" i="3"/>
  <c r="E54" i="3"/>
  <c r="G53" i="3"/>
  <c r="E53" i="3"/>
  <c r="G52" i="3"/>
  <c r="E52" i="3"/>
  <c r="K52" i="3" s="1"/>
  <c r="G51" i="3"/>
  <c r="E51" i="3"/>
  <c r="G50" i="3"/>
  <c r="E50" i="3"/>
  <c r="K49" i="3"/>
  <c r="K48" i="3"/>
  <c r="G47" i="3"/>
  <c r="D47" i="3"/>
  <c r="E47" i="3" s="1"/>
  <c r="G46" i="3"/>
  <c r="D46" i="3"/>
  <c r="E46" i="3" s="1"/>
  <c r="G45" i="3"/>
  <c r="D45" i="3"/>
  <c r="E45" i="3" s="1"/>
  <c r="K45" i="3" s="1"/>
  <c r="K44" i="3"/>
  <c r="G43" i="3"/>
  <c r="D43" i="3"/>
  <c r="E43" i="3" s="1"/>
  <c r="G42" i="3"/>
  <c r="D42" i="3"/>
  <c r="E42" i="3" s="1"/>
  <c r="G41" i="3"/>
  <c r="E41" i="3"/>
  <c r="G40" i="3"/>
  <c r="D40" i="3"/>
  <c r="E40" i="3" s="1"/>
  <c r="G39" i="3"/>
  <c r="D39" i="3"/>
  <c r="G38" i="3"/>
  <c r="K38" i="3" s="1"/>
  <c r="G37" i="3"/>
  <c r="E37" i="3"/>
  <c r="G36" i="3"/>
  <c r="K36" i="3" s="1"/>
  <c r="G35" i="3"/>
  <c r="E35" i="3"/>
  <c r="G34" i="3"/>
  <c r="E34" i="3"/>
  <c r="G33" i="3"/>
  <c r="E33" i="3"/>
  <c r="G32" i="3"/>
  <c r="E32" i="3"/>
  <c r="G31" i="3"/>
  <c r="E31" i="3"/>
  <c r="G30" i="3"/>
  <c r="E30" i="3"/>
  <c r="G29" i="3"/>
  <c r="E29" i="3"/>
  <c r="G28" i="3"/>
  <c r="E28" i="3"/>
  <c r="G27" i="3"/>
  <c r="E27" i="3"/>
  <c r="K26" i="3"/>
  <c r="K25" i="3"/>
  <c r="G24" i="3"/>
  <c r="E24" i="3"/>
  <c r="K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K15" i="3" s="1"/>
  <c r="G14" i="3"/>
  <c r="E14" i="3"/>
  <c r="G13" i="3"/>
  <c r="E13" i="3"/>
  <c r="G12" i="3"/>
  <c r="E12" i="3"/>
  <c r="K160" i="3" l="1"/>
  <c r="K172" i="3"/>
  <c r="K199" i="3"/>
  <c r="K205" i="3"/>
  <c r="K233" i="3"/>
  <c r="E39" i="3"/>
  <c r="K39" i="3" s="1"/>
  <c r="D9" i="3"/>
  <c r="K70" i="3"/>
  <c r="K91" i="3"/>
  <c r="K124" i="3"/>
  <c r="K130" i="3"/>
  <c r="K156" i="3"/>
  <c r="K163" i="3"/>
  <c r="K169" i="3"/>
  <c r="K51" i="3"/>
  <c r="K111" i="3"/>
  <c r="K137" i="3"/>
  <c r="K150" i="3"/>
  <c r="K27" i="3"/>
  <c r="K33" i="3"/>
  <c r="K40" i="3"/>
  <c r="K67" i="3"/>
  <c r="K87" i="3"/>
  <c r="K94" i="3"/>
  <c r="K127" i="3"/>
  <c r="K133" i="3"/>
  <c r="K112" i="3"/>
  <c r="K211" i="3"/>
  <c r="K217" i="3"/>
  <c r="K93" i="3"/>
  <c r="K99" i="3"/>
  <c r="K120" i="3"/>
  <c r="K126" i="3"/>
  <c r="K159" i="3"/>
  <c r="K165" i="3"/>
  <c r="K204" i="3"/>
  <c r="K238" i="3"/>
  <c r="K13" i="3"/>
  <c r="K19" i="3"/>
  <c r="K46" i="3"/>
  <c r="K80" i="3"/>
  <c r="K107" i="3"/>
  <c r="K113" i="3"/>
  <c r="K139" i="3"/>
  <c r="K179" i="3"/>
  <c r="K185" i="3"/>
  <c r="K191" i="3"/>
  <c r="K218" i="3"/>
  <c r="K71" i="3"/>
  <c r="K92" i="3"/>
  <c r="K81" i="3"/>
  <c r="K109" i="3"/>
  <c r="K14" i="3"/>
  <c r="K20" i="3"/>
  <c r="K108" i="3"/>
  <c r="K28" i="3"/>
  <c r="K41" i="3"/>
  <c r="K62" i="3"/>
  <c r="K32" i="3"/>
  <c r="K66" i="3"/>
  <c r="K106" i="3"/>
  <c r="K119" i="3"/>
  <c r="K125" i="3"/>
  <c r="K131" i="3"/>
  <c r="K197" i="3"/>
  <c r="K203" i="3"/>
  <c r="K223" i="3"/>
  <c r="K237" i="3"/>
  <c r="K220" i="3"/>
  <c r="K21" i="3"/>
  <c r="K95" i="3"/>
  <c r="K147" i="3"/>
  <c r="K186" i="3"/>
  <c r="K29" i="3"/>
  <c r="K35" i="3"/>
  <c r="K42" i="3"/>
  <c r="K69" i="3"/>
  <c r="K90" i="3"/>
  <c r="K102" i="3"/>
  <c r="K122" i="3"/>
  <c r="K128" i="3"/>
  <c r="K134" i="3"/>
  <c r="K227" i="3"/>
  <c r="K234" i="3"/>
  <c r="K105" i="3"/>
  <c r="K235" i="3"/>
  <c r="K152" i="3"/>
  <c r="K17" i="3"/>
  <c r="K43" i="3"/>
  <c r="K57" i="3"/>
  <c r="K64" i="3"/>
  <c r="K77" i="3"/>
  <c r="K83" i="3"/>
  <c r="K96" i="3"/>
  <c r="K161" i="3"/>
  <c r="K167" i="3"/>
  <c r="K173" i="3"/>
  <c r="K200" i="3"/>
  <c r="K213" i="3"/>
  <c r="K219" i="3"/>
  <c r="K202" i="3"/>
  <c r="K170" i="3"/>
  <c r="K18" i="3"/>
  <c r="K31" i="3"/>
  <c r="K65" i="3"/>
  <c r="K78" i="3"/>
  <c r="K84" i="3"/>
  <c r="K168" i="3"/>
  <c r="K194" i="3"/>
  <c r="K201" i="3"/>
  <c r="K207" i="3"/>
  <c r="K212" i="3"/>
  <c r="K174" i="3"/>
  <c r="K239" i="3"/>
  <c r="K60" i="3"/>
  <c r="K50" i="3"/>
  <c r="K230" i="3"/>
  <c r="K226" i="3"/>
  <c r="K16" i="3"/>
  <c r="K34" i="3"/>
  <c r="K53" i="3"/>
  <c r="K61" i="3"/>
  <c r="K79" i="3"/>
  <c r="K114" i="3"/>
  <c r="K121" i="3"/>
  <c r="K132" i="3"/>
  <c r="K138" i="3"/>
  <c r="K144" i="3"/>
  <c r="K164" i="3"/>
  <c r="K176" i="3"/>
  <c r="K183" i="3"/>
  <c r="K188" i="3"/>
  <c r="K214" i="3"/>
  <c r="K216" i="3"/>
  <c r="K232" i="3"/>
  <c r="K162" i="3"/>
  <c r="K22" i="3"/>
  <c r="K47" i="3"/>
  <c r="K54" i="3"/>
  <c r="K73" i="3"/>
  <c r="K97" i="3"/>
  <c r="K145" i="3"/>
  <c r="K151" i="3"/>
  <c r="K189" i="3"/>
  <c r="K228" i="3"/>
  <c r="K63" i="3"/>
  <c r="K24" i="3"/>
  <c r="K166" i="3"/>
  <c r="K198" i="3"/>
  <c r="K37" i="3"/>
  <c r="K153" i="3"/>
  <c r="K180" i="3"/>
  <c r="K148" i="3"/>
  <c r="K192" i="3"/>
  <c r="K30" i="3"/>
  <c r="K55" i="3"/>
  <c r="K68" i="3"/>
  <c r="K98" i="3"/>
  <c r="K110" i="3"/>
  <c r="K116" i="3"/>
  <c r="K146" i="3"/>
  <c r="K171" i="3"/>
  <c r="K184" i="3"/>
  <c r="K190" i="3"/>
  <c r="K210" i="3"/>
  <c r="K221" i="3"/>
  <c r="K229" i="3"/>
  <c r="K236" i="3"/>
  <c r="K12" i="3"/>
  <c r="K100" i="3"/>
  <c r="Q125" i="3" l="1"/>
</calcChain>
</file>

<file path=xl/sharedStrings.xml><?xml version="1.0" encoding="utf-8"?>
<sst xmlns="http://schemas.openxmlformats.org/spreadsheetml/2006/main" count="621" uniqueCount="375">
  <si>
    <t>x</t>
  </si>
  <si>
    <t xml:space="preserve">THỐNG KÊ HIỆN TRẠNG ĐVHC CẤP XÃ </t>
  </si>
  <si>
    <t>Số TT</t>
  </si>
  <si>
    <t xml:space="preserve">Tên ĐVHC </t>
  </si>
  <si>
    <t>Diện tích tự nhiên</t>
  </si>
  <si>
    <t>Quy mô dân số</t>
  </si>
  <si>
    <t>Khu vực miền núi, vùng cao</t>
  </si>
  <si>
    <t xml:space="preserve">Khu vực hải đảo </t>
  </si>
  <si>
    <r>
      <t xml:space="preserve">Yếu tố đặc thù </t>
    </r>
    <r>
      <rPr>
        <sz val="10"/>
        <rFont val="Times New Roman"/>
        <family val="1"/>
      </rPr>
      <t>(nếu có)</t>
    </r>
  </si>
  <si>
    <t>Thuộc diện sắp xếp</t>
  </si>
  <si>
    <t>Tiêu chuẩn theo NQ 1211</t>
  </si>
  <si>
    <t>Tiêu chuẩn theo NQ mới</t>
  </si>
  <si>
    <r>
      <t xml:space="preserve">Diện tích
 </t>
    </r>
    <r>
      <rPr>
        <sz val="12"/>
        <rFont val="Times New Roman"/>
        <family val="1"/>
      </rPr>
      <t>(km2)</t>
    </r>
  </si>
  <si>
    <r>
      <t xml:space="preserve">Tỷ lệ </t>
    </r>
    <r>
      <rPr>
        <sz val="12"/>
        <rFont val="Times New Roman"/>
        <family val="1"/>
      </rPr>
      <t>(%)</t>
    </r>
  </si>
  <si>
    <t>Diện tích (km2)</t>
  </si>
  <si>
    <t>Dân số (người)</t>
  </si>
  <si>
    <t>I</t>
  </si>
  <si>
    <t>1.10</t>
  </si>
  <si>
    <t>1.11</t>
  </si>
  <si>
    <t>II</t>
  </si>
  <si>
    <t>1.12</t>
  </si>
  <si>
    <t>1.13</t>
  </si>
  <si>
    <t>1.14</t>
  </si>
  <si>
    <t>1.15</t>
  </si>
  <si>
    <t>1.16</t>
  </si>
  <si>
    <t>1.17</t>
  </si>
  <si>
    <t>III</t>
  </si>
  <si>
    <t>IV</t>
  </si>
  <si>
    <t>Xã Tân Hòa</t>
  </si>
  <si>
    <t>Xã Tân Thành</t>
  </si>
  <si>
    <t>V</t>
  </si>
  <si>
    <t>VI</t>
  </si>
  <si>
    <t>VII</t>
  </si>
  <si>
    <t>VIII</t>
  </si>
  <si>
    <t>IX</t>
  </si>
  <si>
    <t>A</t>
  </si>
  <si>
    <t>Xã Tân Lập</t>
  </si>
  <si>
    <t>Các phường:</t>
  </si>
  <si>
    <r>
      <t xml:space="preserve">Quy mô dân số </t>
    </r>
    <r>
      <rPr>
        <sz val="12"/>
        <rFont val="Times New Roman"/>
        <family val="1"/>
      </rPr>
      <t>(người)</t>
    </r>
  </si>
  <si>
    <t>I.</t>
  </si>
  <si>
    <t>Huyện Tân Hưng</t>
  </si>
  <si>
    <t>Các xã</t>
  </si>
  <si>
    <t>Xã Hưng Điền, huyện Tân Hưng</t>
  </si>
  <si>
    <t>Xã Hưng Điền B, huyện Tân Hưng</t>
  </si>
  <si>
    <t>Xã Hưng Hà, huyện Tân Hưng</t>
  </si>
  <si>
    <t>Xã Vĩnh Châu B, huyện Tân Hưng</t>
  </si>
  <si>
    <t>Xã Hưng Thạnh, huyện Tân Hưng</t>
  </si>
  <si>
    <t>Xã Vĩnh Thạnh, huyện Tân Hưng</t>
  </si>
  <si>
    <t>Xã Thạnh Hưng, huyện Tân Hưng</t>
  </si>
  <si>
    <t>Xã Vĩnh Lợi, huyện Tân Hưng</t>
  </si>
  <si>
    <t>Xã Vĩnh Đại, huyện Tân Hưng</t>
  </si>
  <si>
    <t>Xã Vĩnh Bửu, huyện Tân Hưng</t>
  </si>
  <si>
    <t>Xã Vĩnh Châu A, huyện Tân Hưng</t>
  </si>
  <si>
    <t>Các thị trấn:</t>
  </si>
  <si>
    <t>Thị trấn Tân Hưng, huyện Tân Hưng</t>
  </si>
  <si>
    <t>II.</t>
  </si>
  <si>
    <t>Huyện Vĩnh Hưng</t>
  </si>
  <si>
    <t>Xã Thái Trị, huyện Vĩnh Hưng</t>
  </si>
  <si>
    <t>Xã Vĩnh Thuận, huyện Vĩnh Hưng</t>
  </si>
  <si>
    <t>Xã Khánh Hưng, huyện Vĩnh Hưng</t>
  </si>
  <si>
    <t>Xã Hưng Điền A, huyện Vĩnh Hưng</t>
  </si>
  <si>
    <t>Xã Vĩnh Trị, huyện Vĩnh Hưng</t>
  </si>
  <si>
    <t>Xã Thái Bình Trung, huyện Vĩnh Hưng</t>
  </si>
  <si>
    <t>Xã Tuyên Bình Tây, Vĩnh Hưng</t>
  </si>
  <si>
    <t>Xã Vĩnh Bình, huyện Vĩnh Hưng</t>
  </si>
  <si>
    <t>Xã Tuyên Bình, Vĩnh Hưng</t>
  </si>
  <si>
    <t>Thị trấn Vĩnh Hưng, huyện Vĩnh Hưng</t>
  </si>
  <si>
    <t>III.</t>
  </si>
  <si>
    <t>Thị xã Kiến Tường</t>
  </si>
  <si>
    <t>Xã Bình Tân, TX Kiến Tường</t>
  </si>
  <si>
    <t>Xã Bình Hiệp, TX Kiến Tường</t>
  </si>
  <si>
    <t>Xã Thạnh Trị, TX Kiến Tường</t>
  </si>
  <si>
    <t>Xã Tuyên Thạnh, TX Kiến Tường</t>
  </si>
  <si>
    <t>Xã Thạnh Hưng, thị xã Kiến Tường</t>
  </si>
  <si>
    <t>Phường 1, TX Kiến Tường</t>
  </si>
  <si>
    <t>Phường 2, TX Kiến Tường</t>
  </si>
  <si>
    <t>Phường 3, TX Kiến Tường</t>
  </si>
  <si>
    <t>IV.</t>
  </si>
  <si>
    <t>Huyện Mộc Hóa</t>
  </si>
  <si>
    <t>Xã Bình Hòa Tây, huyện Mộc Hoá</t>
  </si>
  <si>
    <t>Xã Bình Hòa Trung, huyện Mộc Hoá</t>
  </si>
  <si>
    <t>Xã Bình Thạnh, huyện Mộc Hoá</t>
  </si>
  <si>
    <t>Xã Tân Lập, huyện Mộc Hoá</t>
  </si>
  <si>
    <t>Xã Bình Hòa Đông, huyện Mộc Hoá</t>
  </si>
  <si>
    <t>Xã Tân Thành, huyện Mộc Hoá</t>
  </si>
  <si>
    <t>Thị trấn Bình Phong Thạnh, huyện Mộc Hoá</t>
  </si>
  <si>
    <t xml:space="preserve">V. </t>
  </si>
  <si>
    <t>Huyện Tân Thạnh</t>
  </si>
  <si>
    <t>Xã Bắc Hòa, huyện Tân Thạnh</t>
  </si>
  <si>
    <t>Xã Hậu Thạnh Tây, huyện Tân Thạnh</t>
  </si>
  <si>
    <t>Xã Nhơn Hòa Lập, huyện Tân Thạnh</t>
  </si>
  <si>
    <t>Xã Tân Lập, huyện Tân Thạnh</t>
  </si>
  <si>
    <t>Xã Tân Thành, huyện Tân Thạnh</t>
  </si>
  <si>
    <t xml:space="preserve">Xã Hậu Thạnh Đông, huyện Tân Thạnh </t>
  </si>
  <si>
    <t>Xã Tân Ninh, huyện Tân Thạnh</t>
  </si>
  <si>
    <t>Xã Nhơn Hòa, huyện Tân Thạnh</t>
  </si>
  <si>
    <t>Xã Kiến Bình, huyện Tân Thạnh</t>
  </si>
  <si>
    <t>Xã Tân Bình, huyện Tân Thạnh</t>
  </si>
  <si>
    <t>Xã Tân Hòa, huyện Tân Thạnh</t>
  </si>
  <si>
    <t>Xã Nhơn Ninh, huyện Tân Thạnh</t>
  </si>
  <si>
    <t>Thị trấn Tân Thạnh, huyện Tân Thạnh</t>
  </si>
  <si>
    <t>Huyện Thạnh Hóa</t>
  </si>
  <si>
    <t>Xã Tân Hiệp, huyện Thạnh Hóa</t>
  </si>
  <si>
    <t>Xã Thuận Bình, huyện Thạnh Hóa</t>
  </si>
  <si>
    <t>Xã Thuận Nghĩa Hòa huyện Thạnh Hóa</t>
  </si>
  <si>
    <t>Xã Thạnh Phú huyện Thạnh Hóa</t>
  </si>
  <si>
    <t>Xã Thạnh Phước huyện Thạnh Hóa</t>
  </si>
  <si>
    <t>Xã Thủy Tây huyện Thạnh Hóa</t>
  </si>
  <si>
    <t>Xã Thạnh An huyện Thạnh Hóa</t>
  </si>
  <si>
    <t>Xã Thủy Đông,  huyện Thạnh Hóa</t>
  </si>
  <si>
    <t>Xã Tân Tây,  huyện Thạnh Hóa</t>
  </si>
  <si>
    <t>Xã Tân Đông huyện Thạnh Hóa</t>
  </si>
  <si>
    <t>Thị trấn Thạnh Hóa huyện Thạnh Hóa</t>
  </si>
  <si>
    <t>Huyện Thủ Thừa</t>
  </si>
  <si>
    <t>Xã Bình Thạnh, huyện Thủ Thừa</t>
  </si>
  <si>
    <t>Xã Nhị Thành, huyện Thủ Thừa</t>
  </si>
  <si>
    <t>Xã Mỹ An, huyện Thủ Thừa</t>
  </si>
  <si>
    <t>Xã Mỹ Phú, huyện Thủ Thừa</t>
  </si>
  <si>
    <t>Xã Bình An, huyện Thủ Thừa</t>
  </si>
  <si>
    <t>Xã Tân Thành, huyện Thủ Thừa</t>
  </si>
  <si>
    <t>Xã Mỹ Thạnh, huyện Thủ Thừa</t>
  </si>
  <si>
    <t>Xã Mỹ Lạc, huyện Thủ Thừa</t>
  </si>
  <si>
    <t>Xã Tân Long, huyện Thủ Thừa</t>
  </si>
  <si>
    <t>Xã Long Thạnh, huyện Thủ Thừa</t>
  </si>
  <si>
    <t>Xã Long Thuận, huyện Thủ Thừa</t>
  </si>
  <si>
    <t>Thị trấn Thủ Thừa, huyện Thủ Thừa</t>
  </si>
  <si>
    <t>Huyện Đức Huệ</t>
  </si>
  <si>
    <t>Mỹ Quý Đông, huyện Đức Huệ</t>
  </si>
  <si>
    <t>Mỹ Quý Tây, huyện Đức Huệ</t>
  </si>
  <si>
    <t>Mỹ Thạnh Bắc, huyện Đức Huệ</t>
  </si>
  <si>
    <t>Mỹ Thạnh Tây, huyện Đức Huệ</t>
  </si>
  <si>
    <t>Mỹ Thạnh Đông, huyện Đức Huệ</t>
  </si>
  <si>
    <t>Mỹ Bình, huyện Đức Huệ</t>
  </si>
  <si>
    <t>Bình Hòa Bắc, huyện Đức Huệ</t>
  </si>
  <si>
    <t>Bình Hòa Nam, huyện Đức Huệ</t>
  </si>
  <si>
    <t>Bình Thành, huyện Đức Huệ</t>
  </si>
  <si>
    <t>Bình Hòa Hưng, huyện Đức Huệ</t>
  </si>
  <si>
    <t>Thị trấn Đông Thành, huyện Đức Huệ</t>
  </si>
  <si>
    <t>Huyện Đức Hòa</t>
  </si>
  <si>
    <t>Xã Lộc Giang, huyện Đức Hòa</t>
  </si>
  <si>
    <t>Xã An Ninh Tây, huyện Đức Hòa</t>
  </si>
  <si>
    <t>Xã An Ninh Đông, huyện Đức Hòa</t>
  </si>
  <si>
    <t>Xã Hiệp Hòa, huyện Đức Hòa</t>
  </si>
  <si>
    <t>Xã Tân Phú, huyện Đức Hòa</t>
  </si>
  <si>
    <t>Xã Đức Lập Thượng, huyện Đức Hòa</t>
  </si>
  <si>
    <t>XãTân Mỹ, huyện Đức Hòa</t>
  </si>
  <si>
    <t>Xã Hòa Khánh Tây, huyện Đức Hòa</t>
  </si>
  <si>
    <t>Xã Hòa Khánh Nam, huyện Đức Hòa</t>
  </si>
  <si>
    <t>Xã Hòa Khánh Đông, huyện Đức Hòa</t>
  </si>
  <si>
    <t>Xã Đức Lập Hạ, huyện Đức Hòa</t>
  </si>
  <si>
    <t>Xã Mỹ Hạnh Bắc, huyện Đức Hòa</t>
  </si>
  <si>
    <t>Xã Đức Hòa Thượng, huyện Đức Hòa</t>
  </si>
  <si>
    <t xml:space="preserve">Xã Mỹ Hạnh Nam, huyện Đức Hòa </t>
  </si>
  <si>
    <t>Xã Đức Hòa Đông, huyện Đức Hòa</t>
  </si>
  <si>
    <t>Xã Đức Hòa Hạ, huyện Đức Hòa</t>
  </si>
  <si>
    <t>Xã Hựu Thạnh , huyện Đức Hòa</t>
  </si>
  <si>
    <t>Thị trấn Hiệp Hòa, huyện Đức Hòa</t>
  </si>
  <si>
    <t>Thị trấn Hậu Nghĩa, huyện Đức Hòa</t>
  </si>
  <si>
    <t>Thị Trấn Đức Hòa, huyện Đức Hòa</t>
  </si>
  <si>
    <t>X</t>
  </si>
  <si>
    <t>Huyện Bến Lức</t>
  </si>
  <si>
    <t>Xã Thạnh Hòa, huyện Bến Lức</t>
  </si>
  <si>
    <t>Xã Lương Bình , huyện Bến Lức</t>
  </si>
  <si>
    <t>Xã Thạnh Lợi , huyện Bến Lức</t>
  </si>
  <si>
    <t>Xã Tân Bửu , huyện Bến Lức</t>
  </si>
  <si>
    <t>Xã Lương Hòa , huyện Bến Lức</t>
  </si>
  <si>
    <t>Xã Thạnh Đức, huyện Bến Lức</t>
  </si>
  <si>
    <t>Xã Bình Đức , huyện Bến Lức</t>
  </si>
  <si>
    <t>Xã Nhựt Chánh , huyện Bến Lức</t>
  </si>
  <si>
    <t>Xã Long Hiệp, huyện Bến Lức</t>
  </si>
  <si>
    <t>Xã Phước Lợi , huyện Bến Lức</t>
  </si>
  <si>
    <t>Xã Mỹ Yên, huyện Bến Lức</t>
  </si>
  <si>
    <t>Xã An Thạnh , huyện Bến Lức</t>
  </si>
  <si>
    <t>Xã Thanh Phú, huyện Bến Lức</t>
  </si>
  <si>
    <t>Thị trấn Bến Lức, huyện Bến Lức</t>
  </si>
  <si>
    <t>XI</t>
  </si>
  <si>
    <t>Huyện Cần Đước</t>
  </si>
  <si>
    <t>Xã Long Định , huyện Cần Đước</t>
  </si>
  <si>
    <t>Xã Long Cang, huyện Cần Đước</t>
  </si>
  <si>
    <t>Xã Long Sơn, huyện Cần Đước</t>
  </si>
  <si>
    <t>Xã Phước Vân, huyện Cần Đước</t>
  </si>
  <si>
    <t>Xã Long Trạch, huyện Cần Đước</t>
  </si>
  <si>
    <t>Xã Long Khê, huyện Cần Đước</t>
  </si>
  <si>
    <t>Xã Long Hòa, huyện Cần Đước</t>
  </si>
  <si>
    <t>Xã Mỹ Lệ, huyện Cần Đước</t>
  </si>
  <si>
    <t>Xã Tân Trạch , huyện Cần Đước</t>
  </si>
  <si>
    <t>Xã Tân Lân, huyện Cần Đước</t>
  </si>
  <si>
    <t>Xã Phước Tuy , huyện Cần Đước</t>
  </si>
  <si>
    <t>Xã Tân Ân, huyện Cần Đước</t>
  </si>
  <si>
    <t>Xã Tân Chánh, huyện Cần Đước</t>
  </si>
  <si>
    <t>Xã Long Hựu Tây, huyện Cần Đước</t>
  </si>
  <si>
    <t>Xã Long Hựu Đông, huyện Cần Đước</t>
  </si>
  <si>
    <t>Xã Phước Đông, huyện Cần Đước</t>
  </si>
  <si>
    <t>Thị trấn Cần Đước, huyện Cần Đước</t>
  </si>
  <si>
    <t>XII</t>
  </si>
  <si>
    <t>Huyện Cần Giuộc</t>
  </si>
  <si>
    <t>Xã Phước Lý, huyện Cần Giuộc</t>
  </si>
  <si>
    <t>Xã Long Thượng, huyện Cần Giuộc</t>
  </si>
  <si>
    <t>Xã Phước Hậu, huyện Cần Giuộc</t>
  </si>
  <si>
    <t>Xã Phước Lâm, huyện Cần Giuộc</t>
  </si>
  <si>
    <t>Xã Thuận Thành, huyện Cần Giuộc</t>
  </si>
  <si>
    <t>Xã Mỹ Lộc, huyện Cần Giuộc</t>
  </si>
  <si>
    <t>Xã Long Hậu, huyện Cần Giuộc</t>
  </si>
  <si>
    <t>Xã Phước Lại, huyện Cần Giuộc</t>
  </si>
  <si>
    <t>Xã Long An, huyện Cần Giuộc</t>
  </si>
  <si>
    <t>Xã Phước Vĩnh Tây, huyện Cần Giuộc</t>
  </si>
  <si>
    <t>Xã Long Phụng, huyện Cần Giuộc</t>
  </si>
  <si>
    <t>Xã Tân Tập, huyện Cần Giuộc</t>
  </si>
  <si>
    <t>Xã Đông Thạnh, huyện Cần Giuộc</t>
  </si>
  <si>
    <t>Xã Phước Vĩnh Đông, huyện Cần Giuộc</t>
  </si>
  <si>
    <t>Thị trấn Cần Giuộc, huyện Cần Giuộc</t>
  </si>
  <si>
    <t>XIII</t>
  </si>
  <si>
    <t>Huyện Tân Trụ</t>
  </si>
  <si>
    <t>Xã Tân Phước Tây, huyện Tân Trụ</t>
  </si>
  <si>
    <t>Xã Nhựt Ninh, huyện Tân Trụ</t>
  </si>
  <si>
    <t>Xã Đức Tân, huyện Tân Trụ</t>
  </si>
  <si>
    <t>Xã Bình Trinh Đông, huyện Tân Trụ</t>
  </si>
  <si>
    <t>Xã Quê Mỹ Thạnh, huyện Tân Trụ</t>
  </si>
  <si>
    <t>Xã Bình Tịnh, huyện Tân Trụ</t>
  </si>
  <si>
    <t>Xã Bình Lãng, huyện Tân Trụ</t>
  </si>
  <si>
    <t>Xã Lạc Tấn, huyện Tân Trụ</t>
  </si>
  <si>
    <t xml:space="preserve">Xã Tân Bình, huyện Tân Trụ </t>
  </si>
  <si>
    <t xml:space="preserve"> Thị trấn Tân Trụ, huyện Tân Trụ</t>
  </si>
  <si>
    <t>XIV</t>
  </si>
  <si>
    <t>Huyện Châu Thành</t>
  </si>
  <si>
    <t>Xã Thanh Phú Long, huyện Châu Thành</t>
  </si>
  <si>
    <t>Xã Thanh Vĩnh Đông, huyện Châu Thành</t>
  </si>
  <si>
    <t>Xã Thuận Mỹ, huyện Châu Thành</t>
  </si>
  <si>
    <t>Xã Dương Xuân Hội, huyện Châu Thành</t>
  </si>
  <si>
    <t>Xã Long Trì, huyện Châu Thành</t>
  </si>
  <si>
    <t>Xã An Lục Long, huyện Châu Thành</t>
  </si>
  <si>
    <t>Xã Hiệp Thạnh, huyện Châu Thành</t>
  </si>
  <si>
    <t>Xã Phước Tân Hưng, huyện Châu Thành</t>
  </si>
  <si>
    <t>Xã Vĩnh Công, huyện Châu Thành</t>
  </si>
  <si>
    <t>Xã Phú Ngãi Trị, huyện Châu Thành</t>
  </si>
  <si>
    <t>Xã Bình Quới, huyện Châu Thành</t>
  </si>
  <si>
    <t>Xã Hòa Phú, huyện Châu Thành</t>
  </si>
  <si>
    <t>Thị trấn Tầm Vu, huyện Châu Thành</t>
  </si>
  <si>
    <t>XV</t>
  </si>
  <si>
    <t>Thành phố Tân An</t>
  </si>
  <si>
    <t>Xã Nhơn Thạnh Trung, Tân An</t>
  </si>
  <si>
    <t>Xã Hướng Thọ Phú, Tân An</t>
  </si>
  <si>
    <t>Xã Bình Tâm, Tân An</t>
  </si>
  <si>
    <t xml:space="preserve"> Xã An Vĩnh Ngãi, Tân An</t>
  </si>
  <si>
    <t>Xã Lợi Bình Nhơn, Tân An</t>
  </si>
  <si>
    <t>Phường 1, thành phố Tân An</t>
  </si>
  <si>
    <t>Phường 3,  thành phố Tân An</t>
  </si>
  <si>
    <t>Phường 4,  thành phố Tân An</t>
  </si>
  <si>
    <t>Phường 5,  thành phố Tân An</t>
  </si>
  <si>
    <t>Phường 6,  thành phố Tân An</t>
  </si>
  <si>
    <t>Phường 7,  thành phố Tân An</t>
  </si>
  <si>
    <t>Phường Khánh Hậu,  thành phố Tân An</t>
  </si>
  <si>
    <t>Phường Tân Khánh,  thành phố Tân An</t>
  </si>
  <si>
    <t>TỈNH LONG AN</t>
  </si>
  <si>
    <t>thị trấn:</t>
  </si>
  <si>
    <t>Thị trấn:</t>
  </si>
  <si>
    <t>Xã Tân Hưng</t>
  </si>
  <si>
    <t>Phường 2</t>
  </si>
  <si>
    <t>Phường 3</t>
  </si>
  <si>
    <t>Xã Tân Bình</t>
  </si>
  <si>
    <t>Xã Tân Hiệp</t>
  </si>
  <si>
    <t>Xã Tân Đông</t>
  </si>
  <si>
    <t>Xã Long Thuận</t>
  </si>
  <si>
    <t>Xã Tân Phú</t>
  </si>
  <si>
    <t>Xã Thạnh Đức</t>
  </si>
  <si>
    <t>Xã An Thạnh</t>
  </si>
  <si>
    <t>Xã Phước Đông</t>
  </si>
  <si>
    <t>Xã Hiệp Thạnh</t>
  </si>
  <si>
    <t>Phường 1</t>
  </si>
  <si>
    <t>TỈNH TÂY NINH</t>
  </si>
  <si>
    <t>B.</t>
  </si>
  <si>
    <t>Thành phố Tây Ninh</t>
  </si>
  <si>
    <t>1.1</t>
  </si>
  <si>
    <t>Xã Bình Minh</t>
  </si>
  <si>
    <t>1.2</t>
  </si>
  <si>
    <t>1.3</t>
  </si>
  <si>
    <t>Xã Thạnh Tân</t>
  </si>
  <si>
    <t>Các phường</t>
  </si>
  <si>
    <t>2.1</t>
  </si>
  <si>
    <t>2.2</t>
  </si>
  <si>
    <t>2.3</t>
  </si>
  <si>
    <t>2.4</t>
  </si>
  <si>
    <t>Phường IV</t>
  </si>
  <si>
    <t>2.5</t>
  </si>
  <si>
    <t>Phường Hiệp Ninh</t>
  </si>
  <si>
    <t>2.6</t>
  </si>
  <si>
    <t>Phường Ninh Thạnh</t>
  </si>
  <si>
    <t>2.7</t>
  </si>
  <si>
    <t>Phường Ninh Sơn</t>
  </si>
  <si>
    <t>Thị xã Hòa Thành</t>
  </si>
  <si>
    <t>Xã Trường Hòa</t>
  </si>
  <si>
    <t>Xã Long Thành Nam</t>
  </si>
  <si>
    <t>Xã Trường Đông</t>
  </si>
  <si>
    <t>1.4</t>
  </si>
  <si>
    <t>Xã Trường Tây</t>
  </si>
  <si>
    <t>Phường Long Hoa</t>
  </si>
  <si>
    <t>Phường Hiệp Tân</t>
  </si>
  <si>
    <t>Phường Long Thành Bắc</t>
  </si>
  <si>
    <t>Phường Long Thành Trung</t>
  </si>
  <si>
    <t>Thị xã Trảng Bàng</t>
  </si>
  <si>
    <t>Xã Hưng Thuận</t>
  </si>
  <si>
    <t>Xã Đôn Thuận</t>
  </si>
  <si>
    <t>Xã Phước Bình</t>
  </si>
  <si>
    <t>Xã Phước Chỉ</t>
  </si>
  <si>
    <t>Phường Trảng Bàng</t>
  </si>
  <si>
    <t>Phường An Tịnh</t>
  </si>
  <si>
    <t>Phường An Hoà</t>
  </si>
  <si>
    <t>Phường Lộc Hưng</t>
  </si>
  <si>
    <t xml:space="preserve">Phường Gia Bình </t>
  </si>
  <si>
    <t>Phường Gia Lộc</t>
  </si>
  <si>
    <t>Xã Hảo Đước</t>
  </si>
  <si>
    <t>Xã Phước Vinh</t>
  </si>
  <si>
    <t>Xã Đồng Khởi</t>
  </si>
  <si>
    <t>Xã Thái Bình</t>
  </si>
  <si>
    <t>1.5</t>
  </si>
  <si>
    <t>Xã An Cơ</t>
  </si>
  <si>
    <t>1.6</t>
  </si>
  <si>
    <t>Xã Biên Giới</t>
  </si>
  <si>
    <t>1.7</t>
  </si>
  <si>
    <t>Xã Hòa Thạnh</t>
  </si>
  <si>
    <t>1.8</t>
  </si>
  <si>
    <t>Xã Trí Bình</t>
  </si>
  <si>
    <t>1.9</t>
  </si>
  <si>
    <t>Xã Hòa Hội</t>
  </si>
  <si>
    <t>Xã An Bình</t>
  </si>
  <si>
    <t>Xã Thanh Điền</t>
  </si>
  <si>
    <t>Xã Thành Long</t>
  </si>
  <si>
    <t xml:space="preserve">Xã Ninh Điền </t>
  </si>
  <si>
    <t>Xã Long Vĩnh</t>
  </si>
  <si>
    <t>Các thị trấn</t>
  </si>
  <si>
    <t>Thị trấn Châu Thành</t>
  </si>
  <si>
    <t>Huyện Dương Minh Châu</t>
  </si>
  <si>
    <t>Xã Suối Đá</t>
  </si>
  <si>
    <t>Xã Phan</t>
  </si>
  <si>
    <t>Xã Bàu Năng</t>
  </si>
  <si>
    <t>Xã Chà Là</t>
  </si>
  <si>
    <t>Xã Cầu Khởi</t>
  </si>
  <si>
    <t>Xã Truông Mít</t>
  </si>
  <si>
    <t>Xã Lộc Ninh</t>
  </si>
  <si>
    <t>Xã Bến Củi</t>
  </si>
  <si>
    <t>Xã Phước Minh</t>
  </si>
  <si>
    <t>Xã Phước Ninh</t>
  </si>
  <si>
    <t>Thị trấn Dương Minh Châu</t>
  </si>
  <si>
    <t>Huyện Tân Châu</t>
  </si>
  <si>
    <t>Xã Thạnh Đông</t>
  </si>
  <si>
    <t>Xã Tân Hội</t>
  </si>
  <si>
    <t>Xã Tân Hà</t>
  </si>
  <si>
    <t>Xã Suối Ngô</t>
  </si>
  <si>
    <t>Xã Suối Dây</t>
  </si>
  <si>
    <t>Thị trấn Tân Châu</t>
  </si>
  <si>
    <t>Huyện Bến Cầu</t>
  </si>
  <si>
    <t>Xã Long Chữ</t>
  </si>
  <si>
    <t>Xã Long Phước</t>
  </si>
  <si>
    <t>Xã Long Giang</t>
  </si>
  <si>
    <t>Xã Tiên Thuận</t>
  </si>
  <si>
    <t>Xã Long Khánh</t>
  </si>
  <si>
    <t>Xã Lợi Thuận</t>
  </si>
  <si>
    <t>Thị trấn Bến Cầu</t>
  </si>
  <si>
    <t xml:space="preserve">Huyện Tân Biên </t>
  </si>
  <si>
    <t>Xã Thạnh Bắc</t>
  </si>
  <si>
    <t>Xã Thạnh Bình</t>
  </si>
  <si>
    <t>Xã Thạnh Tây</t>
  </si>
  <si>
    <t>Xã Hòa Hiệp</t>
  </si>
  <si>
    <t>Xã Tân Phong</t>
  </si>
  <si>
    <t>Xã Mỏ Công</t>
  </si>
  <si>
    <t>Xã Trà Vong</t>
  </si>
  <si>
    <t>Thị trấn Tân Biên</t>
  </si>
  <si>
    <t>Huyện Gò Dầu</t>
  </si>
  <si>
    <t>Xã Cẩm Giang</t>
  </si>
  <si>
    <t>Xã Bàu Đồn</t>
  </si>
  <si>
    <t>Xã Phước Thạnh</t>
  </si>
  <si>
    <t>Xã Phước Trạch</t>
  </si>
  <si>
    <t>Xã Thanh Phước</t>
  </si>
  <si>
    <t>Thị trấn Gò Dầu</t>
  </si>
  <si>
    <t xml:space="preserve">Phụ lục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</si>
</sst>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₫_-;\-* #,##0.00\ _₫_-;_-* &quot;-&quot;??\ _₫_-;_-@_-"/>
    <numFmt numFmtId="165" formatCode="0.000"/>
    <numFmt numFmtId="166" formatCode="#,##0.0"/>
    <numFmt numFmtId="167" formatCode="_-* #,##0.00_-;\-* #,##0.00_-;_-* &quot;-&quot;??_-;_-@_-"/>
    <numFmt numFmtId="168" formatCode="_(* #,##0_);_(* \(#,##0\);_(* &quot;-&quot;??_);_(@_)"/>
    <numFmt numFmtId="169" formatCode="_(* #,##0.000_);_(* \(#,##0.000\);_(* &quot;-&quot;??_);_(@_)"/>
    <numFmt numFmtId="170" formatCode="_-* #,##0.0\ _₫_-;\-* #,##0.0\ _₫_-;_-* &quot;-&quot;??\ _₫_-;_-@_-"/>
  </numFmts>
  <fonts count="2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2"/>
    </font>
    <font>
      <b/>
      <sz val="14"/>
      <name val="Times New Roman"/>
      <family val="1"/>
    </font>
    <font>
      <b/>
      <i/>
      <sz val="13"/>
      <name val="Times New Roman"/>
      <family val="1"/>
    </font>
    <font>
      <i/>
      <sz val="14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3"/>
      <color theme="1"/>
      <name val="Times New Roman"/>
      <family val="1"/>
    </font>
    <font>
      <sz val="12"/>
      <color theme="1"/>
      <name val="Calibri"/>
      <family val="1"/>
      <scheme val="minor"/>
    </font>
    <font>
      <sz val="13"/>
      <color theme="1"/>
      <name val="Times New Roman"/>
      <family val="1"/>
    </font>
    <font>
      <i/>
      <sz val="13"/>
      <name val="Times New Roman"/>
      <family val="1"/>
    </font>
    <font>
      <sz val="13"/>
      <color rgb="FF3333FF"/>
      <name val="Times New Roman"/>
      <family val="1"/>
    </font>
    <font>
      <b/>
      <sz val="13"/>
      <color rgb="FF3333FF"/>
      <name val="Times New Roman"/>
      <family val="1"/>
    </font>
    <font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9" fillId="0" borderId="0"/>
    <xf numFmtId="0" fontId="15" fillId="0" borderId="0"/>
    <xf numFmtId="43" fontId="9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43" fontId="15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0" fontId="12" fillId="0" borderId="0" xfId="2" applyFont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3" fontId="4" fillId="2" borderId="1" xfId="3" applyNumberFormat="1" applyFont="1" applyFill="1" applyBorder="1" applyAlignment="1">
      <alignment horizontal="right" vertical="center"/>
    </xf>
    <xf numFmtId="4" fontId="10" fillId="2" borderId="1" xfId="2" applyNumberFormat="1" applyFont="1" applyFill="1" applyBorder="1" applyAlignment="1">
      <alignment vertical="center"/>
    </xf>
    <xf numFmtId="0" fontId="8" fillId="0" borderId="0" xfId="2" applyFont="1" applyAlignment="1">
      <alignment vertical="center"/>
    </xf>
    <xf numFmtId="3" fontId="10" fillId="2" borderId="1" xfId="3" applyNumberFormat="1" applyFont="1" applyFill="1" applyBorder="1" applyAlignment="1">
      <alignment horizontal="right" vertical="center"/>
    </xf>
    <xf numFmtId="3" fontId="10" fillId="3" borderId="1" xfId="3" applyNumberFormat="1" applyFont="1" applyFill="1" applyBorder="1" applyAlignment="1">
      <alignment horizontal="right" vertical="center"/>
    </xf>
    <xf numFmtId="3" fontId="8" fillId="0" borderId="1" xfId="3" applyNumberFormat="1" applyFont="1" applyBorder="1" applyAlignment="1">
      <alignment horizontal="right" vertical="center" wrapText="1"/>
    </xf>
    <xf numFmtId="166" fontId="8" fillId="0" borderId="1" xfId="3" applyNumberFormat="1" applyFont="1" applyBorder="1" applyAlignment="1">
      <alignment horizontal="right" vertical="center" wrapText="1"/>
    </xf>
    <xf numFmtId="3" fontId="10" fillId="3" borderId="1" xfId="3" applyNumberFormat="1" applyFont="1" applyFill="1" applyBorder="1" applyAlignment="1">
      <alignment horizontal="right" vertical="center" wrapText="1"/>
    </xf>
    <xf numFmtId="3" fontId="8" fillId="0" borderId="0" xfId="2" applyNumberFormat="1" applyFont="1" applyAlignment="1">
      <alignment vertical="center"/>
    </xf>
    <xf numFmtId="4" fontId="10" fillId="2" borderId="1" xfId="2" applyNumberFormat="1" applyFont="1" applyFill="1" applyBorder="1" applyAlignment="1">
      <alignment horizontal="center" vertical="center"/>
    </xf>
    <xf numFmtId="3" fontId="4" fillId="2" borderId="0" xfId="3" applyNumberFormat="1" applyFont="1" applyFill="1" applyAlignment="1">
      <alignment horizontal="right" vertical="center"/>
    </xf>
    <xf numFmtId="3" fontId="10" fillId="2" borderId="0" xfId="3" applyNumberFormat="1" applyFont="1" applyFill="1" applyAlignment="1">
      <alignment horizontal="right" vertical="center"/>
    </xf>
    <xf numFmtId="3" fontId="8" fillId="0" borderId="0" xfId="3" applyNumberFormat="1" applyFont="1" applyAlignment="1">
      <alignment horizontal="right" vertical="center" wrapText="1"/>
    </xf>
    <xf numFmtId="3" fontId="10" fillId="3" borderId="0" xfId="3" applyNumberFormat="1" applyFont="1" applyFill="1" applyAlignment="1">
      <alignment horizontal="right" vertical="center" wrapText="1"/>
    </xf>
    <xf numFmtId="3" fontId="10" fillId="3" borderId="0" xfId="3" applyNumberFormat="1" applyFont="1" applyFill="1" applyAlignment="1">
      <alignment horizontal="right" vertical="center"/>
    </xf>
    <xf numFmtId="0" fontId="5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1" applyFont="1" applyBorder="1" applyAlignment="1">
      <alignment horizontal="left" vertical="center" wrapText="1"/>
    </xf>
    <xf numFmtId="164" fontId="6" fillId="0" borderId="1" xfId="1" applyFont="1" applyBorder="1" applyAlignment="1">
      <alignment vertical="center" wrapText="1"/>
    </xf>
    <xf numFmtId="43" fontId="6" fillId="0" borderId="1" xfId="0" applyNumberFormat="1" applyFont="1" applyBorder="1" applyAlignment="1">
      <alignment vertical="center" wrapText="1"/>
    </xf>
    <xf numFmtId="1" fontId="6" fillId="0" borderId="1" xfId="11" applyNumberFormat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7" fillId="0" borderId="1" xfId="1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64" fontId="19" fillId="0" borderId="1" xfId="1" applyFont="1" applyBorder="1" applyAlignment="1">
      <alignment vertical="center" wrapText="1"/>
    </xf>
    <xf numFmtId="169" fontId="6" fillId="0" borderId="1" xfId="1" applyNumberFormat="1" applyFont="1" applyBorder="1" applyAlignment="1">
      <alignment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vertical="center" wrapText="1"/>
    </xf>
    <xf numFmtId="43" fontId="7" fillId="0" borderId="1" xfId="0" applyNumberFormat="1" applyFont="1" applyBorder="1" applyAlignment="1">
      <alignment vertical="center" wrapText="1"/>
    </xf>
    <xf numFmtId="164" fontId="7" fillId="0" borderId="1" xfId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/>
    </xf>
    <xf numFmtId="2" fontId="6" fillId="0" borderId="1" xfId="0" quotePrefix="1" applyNumberFormat="1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6" fillId="0" borderId="1" xfId="5" applyFont="1" applyBorder="1" applyAlignment="1">
      <alignment horizontal="left" vertical="center" wrapText="1"/>
    </xf>
    <xf numFmtId="2" fontId="6" fillId="0" borderId="1" xfId="5" applyNumberFormat="1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vertical="center" wrapText="1"/>
    </xf>
    <xf numFmtId="170" fontId="6" fillId="0" borderId="1" xfId="1" applyNumberFormat="1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4" fillId="2" borderId="1" xfId="2" applyFont="1" applyFill="1" applyBorder="1" applyAlignment="1">
      <alignment horizontal="right" vertical="center" wrapText="1"/>
    </xf>
    <xf numFmtId="0" fontId="14" fillId="2" borderId="1" xfId="2" applyFont="1" applyFill="1" applyBorder="1" applyAlignment="1">
      <alignment horizontal="right" vertical="center" wrapText="1"/>
    </xf>
    <xf numFmtId="3" fontId="10" fillId="2" borderId="1" xfId="2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168" fontId="6" fillId="0" borderId="1" xfId="1" applyNumberFormat="1" applyFont="1" applyBorder="1" applyAlignment="1">
      <alignment horizontal="right"/>
    </xf>
    <xf numFmtId="168" fontId="6" fillId="0" borderId="1" xfId="1" applyNumberFormat="1" applyFont="1" applyBorder="1" applyAlignment="1" applyProtection="1">
      <alignment horizontal="right" vertical="center"/>
    </xf>
    <xf numFmtId="168" fontId="6" fillId="0" borderId="1" xfId="1" applyNumberFormat="1" applyFont="1" applyBorder="1" applyAlignment="1">
      <alignment horizontal="right" vertical="center"/>
    </xf>
    <xf numFmtId="168" fontId="6" fillId="0" borderId="1" xfId="1" applyNumberFormat="1" applyFont="1" applyBorder="1" applyAlignment="1">
      <alignment horizontal="right" vertical="center" wrapText="1"/>
    </xf>
    <xf numFmtId="168" fontId="7" fillId="0" borderId="1" xfId="1" applyNumberFormat="1" applyFont="1" applyBorder="1" applyAlignment="1">
      <alignment horizontal="right" vertical="center"/>
    </xf>
    <xf numFmtId="3" fontId="7" fillId="2" borderId="1" xfId="3" applyNumberFormat="1" applyFont="1" applyFill="1" applyBorder="1" applyAlignment="1">
      <alignment horizontal="right" vertical="center"/>
    </xf>
    <xf numFmtId="3" fontId="7" fillId="2" borderId="0" xfId="3" applyNumberFormat="1" applyFont="1" applyFill="1" applyAlignment="1">
      <alignment horizontal="right" vertical="center"/>
    </xf>
    <xf numFmtId="0" fontId="18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right" vertical="center" wrapText="1"/>
    </xf>
    <xf numFmtId="168" fontId="6" fillId="0" borderId="1" xfId="1" applyNumberFormat="1" applyFont="1" applyBorder="1" applyAlignment="1">
      <alignment horizontal="right" wrapText="1"/>
    </xf>
    <xf numFmtId="3" fontId="6" fillId="0" borderId="1" xfId="5" applyNumberFormat="1" applyFont="1" applyBorder="1" applyAlignment="1">
      <alignment horizontal="right" vertical="center" wrapText="1"/>
    </xf>
    <xf numFmtId="3" fontId="6" fillId="0" borderId="1" xfId="2" quotePrefix="1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/>
    </xf>
    <xf numFmtId="164" fontId="6" fillId="0" borderId="1" xfId="1" applyFont="1" applyBorder="1" applyAlignment="1">
      <alignment vertical="center"/>
    </xf>
    <xf numFmtId="0" fontId="20" fillId="2" borderId="1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 wrapText="1"/>
    </xf>
    <xf numFmtId="4" fontId="21" fillId="2" borderId="1" xfId="2" applyNumberFormat="1" applyFont="1" applyFill="1" applyBorder="1" applyAlignment="1">
      <alignment vertical="center"/>
    </xf>
    <xf numFmtId="3" fontId="21" fillId="2" borderId="1" xfId="2" applyNumberFormat="1" applyFont="1" applyFill="1" applyBorder="1" applyAlignment="1">
      <alignment vertical="center"/>
    </xf>
    <xf numFmtId="4" fontId="21" fillId="2" borderId="1" xfId="2" applyNumberFormat="1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 wrapText="1"/>
    </xf>
    <xf numFmtId="0" fontId="20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2" fontId="20" fillId="0" borderId="1" xfId="0" applyNumberFormat="1" applyFont="1" applyBorder="1"/>
    <xf numFmtId="3" fontId="20" fillId="0" borderId="1" xfId="0" applyNumberFormat="1" applyFont="1" applyBorder="1"/>
    <xf numFmtId="2" fontId="20" fillId="0" borderId="1" xfId="0" applyNumberFormat="1" applyFont="1" applyBorder="1" applyAlignment="1">
      <alignment horizontal="center"/>
    </xf>
    <xf numFmtId="4" fontId="21" fillId="0" borderId="1" xfId="2" applyNumberFormat="1" applyFont="1" applyBorder="1" applyAlignment="1">
      <alignment vertical="center"/>
    </xf>
    <xf numFmtId="0" fontId="22" fillId="0" borderId="1" xfId="0" applyFont="1" applyBorder="1"/>
    <xf numFmtId="0" fontId="5" fillId="0" borderId="1" xfId="2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</cellXfs>
  <cellStyles count="12">
    <cellStyle name="Bình thường 2" xfId="11"/>
    <cellStyle name="Comma" xfId="1" builtinId="3"/>
    <cellStyle name="Comma 10" xfId="8"/>
    <cellStyle name="Comma 3" xfId="4"/>
    <cellStyle name="Comma 3 2 2 2" xfId="10"/>
    <cellStyle name="Normal" xfId="0" builtinId="0"/>
    <cellStyle name="Normal 2" xfId="2"/>
    <cellStyle name="Normal 2 2" xfId="3"/>
    <cellStyle name="Normal 2 3 2 2" xfId="9"/>
    <cellStyle name="Normal 3" xfId="5"/>
    <cellStyle name="Normal 4" xfId="6"/>
    <cellStyle name="Normal 5" xfId="7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1"/>
  <sheetViews>
    <sheetView tabSelected="1" topLeftCell="A7" zoomScaleNormal="100" zoomScalePageLayoutView="85" workbookViewId="0">
      <selection activeCell="A4" sqref="A4:K4"/>
    </sheetView>
  </sheetViews>
  <sheetFormatPr defaultColWidth="9.42578125" defaultRowHeight="16.5" x14ac:dyDescent="0.25"/>
  <cols>
    <col min="1" max="1" width="6" style="62" customWidth="1"/>
    <col min="2" max="2" width="6.7109375" style="1" customWidth="1"/>
    <col min="3" max="3" width="39.42578125" style="1" customWidth="1"/>
    <col min="4" max="4" width="14" style="1" customWidth="1"/>
    <col min="5" max="5" width="12.42578125" style="1" customWidth="1"/>
    <col min="6" max="6" width="17" style="67" customWidth="1"/>
    <col min="7" max="7" width="14.5703125" style="1" customWidth="1"/>
    <col min="8" max="8" width="13" style="1" customWidth="1"/>
    <col min="9" max="9" width="10.5703125" style="1" customWidth="1"/>
    <col min="10" max="10" width="10.7109375" style="1" customWidth="1"/>
    <col min="11" max="11" width="11.28515625" style="1" customWidth="1"/>
    <col min="12" max="12" width="10.7109375" style="1" customWidth="1"/>
    <col min="13" max="13" width="11.85546875" style="1" hidden="1" customWidth="1"/>
    <col min="14" max="14" width="12" style="1" hidden="1" customWidth="1"/>
    <col min="15" max="15" width="4.140625" style="1" hidden="1" customWidth="1"/>
    <col min="16" max="16" width="9.140625" style="1" hidden="1" customWidth="1"/>
    <col min="17" max="17" width="10" style="1" hidden="1" customWidth="1"/>
    <col min="18" max="18" width="9.85546875" style="1" hidden="1" customWidth="1"/>
    <col min="19" max="19" width="19.85546875" style="1" hidden="1" customWidth="1"/>
    <col min="20" max="20" width="8.85546875" style="1" hidden="1" customWidth="1"/>
    <col min="21" max="21" width="14" style="1" hidden="1" customWidth="1"/>
    <col min="22" max="28" width="0" style="1" hidden="1" customWidth="1"/>
    <col min="29" max="16384" width="9.42578125" style="1"/>
  </cols>
  <sheetData>
    <row r="1" spans="1:17" ht="23.65" customHeight="1" x14ac:dyDescent="0.25">
      <c r="A1" s="113"/>
      <c r="B1" s="113"/>
      <c r="C1" s="113"/>
      <c r="K1" s="2" t="s">
        <v>374</v>
      </c>
    </row>
    <row r="2" spans="1:17" ht="15" customHeight="1" x14ac:dyDescent="0.25"/>
    <row r="3" spans="1:17" ht="22.15" customHeight="1" x14ac:dyDescent="0.25">
      <c r="A3" s="114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7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7" ht="18.75" x14ac:dyDescent="0.25">
      <c r="B5" s="3"/>
    </row>
    <row r="6" spans="1:17" ht="31.9" customHeight="1" x14ac:dyDescent="0.25">
      <c r="A6" s="116" t="s">
        <v>2</v>
      </c>
      <c r="B6" s="116"/>
      <c r="C6" s="116" t="s">
        <v>3</v>
      </c>
      <c r="D6" s="116" t="s">
        <v>4</v>
      </c>
      <c r="E6" s="116"/>
      <c r="F6" s="116" t="s">
        <v>5</v>
      </c>
      <c r="G6" s="116"/>
      <c r="H6" s="116" t="s">
        <v>6</v>
      </c>
      <c r="I6" s="116" t="s">
        <v>7</v>
      </c>
      <c r="J6" s="116" t="s">
        <v>8</v>
      </c>
      <c r="K6" s="116" t="s">
        <v>9</v>
      </c>
      <c r="M6" s="111" t="s">
        <v>10</v>
      </c>
      <c r="N6" s="111"/>
      <c r="P6" s="111" t="s">
        <v>11</v>
      </c>
      <c r="Q6" s="111"/>
    </row>
    <row r="7" spans="1:17" ht="29.65" customHeight="1" x14ac:dyDescent="0.25">
      <c r="A7" s="116"/>
      <c r="B7" s="116"/>
      <c r="C7" s="116"/>
      <c r="D7" s="24" t="s">
        <v>12</v>
      </c>
      <c r="E7" s="24" t="s">
        <v>13</v>
      </c>
      <c r="F7" s="68" t="s">
        <v>38</v>
      </c>
      <c r="G7" s="24" t="s">
        <v>13</v>
      </c>
      <c r="H7" s="116"/>
      <c r="I7" s="116"/>
      <c r="J7" s="116"/>
      <c r="K7" s="116"/>
      <c r="M7" s="4" t="s">
        <v>14</v>
      </c>
      <c r="N7" s="4" t="s">
        <v>15</v>
      </c>
      <c r="P7" s="20" t="s">
        <v>14</v>
      </c>
      <c r="Q7" s="20" t="s">
        <v>15</v>
      </c>
    </row>
    <row r="8" spans="1:17" ht="15.6" customHeight="1" x14ac:dyDescent="0.25">
      <c r="A8" s="112">
        <v>1</v>
      </c>
      <c r="B8" s="112"/>
      <c r="C8" s="25">
        <v>2</v>
      </c>
      <c r="D8" s="25">
        <v>3</v>
      </c>
      <c r="E8" s="25">
        <v>4</v>
      </c>
      <c r="F8" s="69">
        <v>5</v>
      </c>
      <c r="G8" s="25">
        <v>6</v>
      </c>
      <c r="H8" s="25">
        <v>7</v>
      </c>
      <c r="I8" s="25">
        <v>8</v>
      </c>
      <c r="J8" s="25">
        <v>9</v>
      </c>
      <c r="K8" s="25">
        <v>10</v>
      </c>
    </row>
    <row r="9" spans="1:17" ht="18.75" x14ac:dyDescent="0.25">
      <c r="A9" s="63"/>
      <c r="B9" s="27" t="s">
        <v>35</v>
      </c>
      <c r="C9" s="27" t="s">
        <v>253</v>
      </c>
      <c r="D9" s="6">
        <f>SUM(D12:D239)</f>
        <v>4494.7946043000002</v>
      </c>
      <c r="E9" s="6"/>
      <c r="F9" s="70">
        <f>SUM(F12:F239)</f>
        <v>1869746</v>
      </c>
      <c r="G9" s="6"/>
      <c r="H9" s="14"/>
      <c r="I9" s="26"/>
      <c r="J9" s="26"/>
      <c r="K9" s="27"/>
      <c r="M9" s="5">
        <v>8000</v>
      </c>
      <c r="N9" s="5">
        <v>900000</v>
      </c>
      <c r="O9" s="15"/>
    </row>
    <row r="10" spans="1:17" s="7" customFormat="1" ht="16.899999999999999" customHeight="1" x14ac:dyDescent="0.25">
      <c r="A10" s="64"/>
      <c r="B10" s="28" t="s">
        <v>39</v>
      </c>
      <c r="C10" s="29" t="s">
        <v>40</v>
      </c>
      <c r="D10" s="30"/>
      <c r="E10" s="30"/>
      <c r="F10" s="71"/>
      <c r="G10" s="30"/>
      <c r="H10" s="30"/>
      <c r="I10" s="30"/>
      <c r="J10" s="30"/>
      <c r="K10" s="30"/>
      <c r="M10" s="8">
        <v>150</v>
      </c>
      <c r="N10" s="8">
        <v>150000</v>
      </c>
      <c r="O10" s="16"/>
    </row>
    <row r="11" spans="1:17" s="7" customFormat="1" ht="16.899999999999999" customHeight="1" x14ac:dyDescent="0.25">
      <c r="A11" s="64"/>
      <c r="B11" s="28">
        <v>1</v>
      </c>
      <c r="C11" s="29" t="s">
        <v>41</v>
      </c>
      <c r="D11" s="30"/>
      <c r="E11" s="30"/>
      <c r="F11" s="71"/>
      <c r="G11" s="30"/>
      <c r="H11" s="30"/>
      <c r="I11" s="30"/>
      <c r="J11" s="30"/>
      <c r="K11" s="30"/>
      <c r="M11" s="8"/>
      <c r="N11" s="8"/>
      <c r="O11" s="16"/>
    </row>
    <row r="12" spans="1:17" s="7" customFormat="1" ht="16.899999999999999" customHeight="1" x14ac:dyDescent="0.25">
      <c r="A12" s="65">
        <v>1</v>
      </c>
      <c r="B12" s="31">
        <v>1.1000000000000001</v>
      </c>
      <c r="C12" s="32" t="s">
        <v>42</v>
      </c>
      <c r="D12" s="33">
        <v>33.616030000000002</v>
      </c>
      <c r="E12" s="34">
        <f t="shared" ref="E12:E73" si="0">D12/30*100</f>
        <v>112.05343333333333</v>
      </c>
      <c r="F12" s="81">
        <v>7112</v>
      </c>
      <c r="G12" s="33">
        <f t="shared" ref="G12:G43" si="1">F12/8000*100</f>
        <v>88.9</v>
      </c>
      <c r="H12" s="33"/>
      <c r="I12" s="33"/>
      <c r="J12" s="30"/>
      <c r="K12" s="31" t="str">
        <f t="shared" ref="K12:K75" si="2">IF(AND(E12&gt;=100,G12&gt;=100)," ","x")</f>
        <v>x</v>
      </c>
      <c r="M12" s="10">
        <v>50</v>
      </c>
      <c r="N12" s="10">
        <v>2500</v>
      </c>
      <c r="O12" s="17"/>
    </row>
    <row r="13" spans="1:17" s="7" customFormat="1" ht="16.899999999999999" customHeight="1" x14ac:dyDescent="0.25">
      <c r="A13" s="65">
        <v>2</v>
      </c>
      <c r="B13" s="31">
        <v>1.2</v>
      </c>
      <c r="C13" s="32" t="s">
        <v>43</v>
      </c>
      <c r="D13" s="33">
        <v>50.22363</v>
      </c>
      <c r="E13" s="34">
        <f t="shared" si="0"/>
        <v>167.41210000000001</v>
      </c>
      <c r="F13" s="81">
        <v>7620</v>
      </c>
      <c r="G13" s="33">
        <f t="shared" si="1"/>
        <v>95.25</v>
      </c>
      <c r="H13" s="33"/>
      <c r="I13" s="33"/>
      <c r="J13" s="30"/>
      <c r="K13" s="31" t="str">
        <f t="shared" si="2"/>
        <v>x</v>
      </c>
      <c r="M13" s="10">
        <v>30</v>
      </c>
      <c r="N13" s="10">
        <v>8000</v>
      </c>
      <c r="O13" s="17"/>
    </row>
    <row r="14" spans="1:17" s="7" customFormat="1" ht="16.899999999999999" customHeight="1" x14ac:dyDescent="0.25">
      <c r="A14" s="65">
        <v>3</v>
      </c>
      <c r="B14" s="31">
        <v>1.3</v>
      </c>
      <c r="C14" s="32" t="s">
        <v>44</v>
      </c>
      <c r="D14" s="33">
        <v>47.322569999999999</v>
      </c>
      <c r="E14" s="34">
        <f t="shared" si="0"/>
        <v>157.74189999999999</v>
      </c>
      <c r="F14" s="81">
        <v>4576</v>
      </c>
      <c r="G14" s="33">
        <f t="shared" si="1"/>
        <v>57.199999999999996</v>
      </c>
      <c r="H14" s="33"/>
      <c r="I14" s="33"/>
      <c r="J14" s="30"/>
      <c r="K14" s="31" t="str">
        <f t="shared" si="2"/>
        <v>x</v>
      </c>
      <c r="M14" s="10">
        <v>30</v>
      </c>
      <c r="N14" s="10">
        <v>8000</v>
      </c>
      <c r="O14" s="17"/>
    </row>
    <row r="15" spans="1:17" s="7" customFormat="1" ht="16.899999999999999" customHeight="1" x14ac:dyDescent="0.25">
      <c r="A15" s="65">
        <v>4</v>
      </c>
      <c r="B15" s="31">
        <v>1.4</v>
      </c>
      <c r="C15" s="35" t="s">
        <v>45</v>
      </c>
      <c r="D15" s="33">
        <v>29.6328</v>
      </c>
      <c r="E15" s="34">
        <f t="shared" si="0"/>
        <v>98.775999999999996</v>
      </c>
      <c r="F15" s="81">
        <v>4690</v>
      </c>
      <c r="G15" s="33">
        <f t="shared" si="1"/>
        <v>58.625000000000007</v>
      </c>
      <c r="H15" s="33"/>
      <c r="I15" s="33"/>
      <c r="J15" s="30"/>
      <c r="K15" s="31" t="str">
        <f t="shared" si="2"/>
        <v>x</v>
      </c>
      <c r="M15" s="10">
        <v>50</v>
      </c>
      <c r="N15" s="10">
        <v>2250</v>
      </c>
      <c r="O15" s="17"/>
    </row>
    <row r="16" spans="1:17" s="7" customFormat="1" ht="16.899999999999999" customHeight="1" x14ac:dyDescent="0.25">
      <c r="A16" s="65">
        <v>5</v>
      </c>
      <c r="B16" s="31">
        <v>1.5</v>
      </c>
      <c r="C16" s="35" t="s">
        <v>46</v>
      </c>
      <c r="D16" s="33">
        <v>34.604550000000003</v>
      </c>
      <c r="E16" s="34">
        <f t="shared" si="0"/>
        <v>115.34850000000002</v>
      </c>
      <c r="F16" s="81">
        <v>4004</v>
      </c>
      <c r="G16" s="33">
        <f t="shared" si="1"/>
        <v>50.05</v>
      </c>
      <c r="H16" s="33"/>
      <c r="I16" s="33"/>
      <c r="J16" s="30"/>
      <c r="K16" s="31" t="str">
        <f t="shared" si="2"/>
        <v>x</v>
      </c>
      <c r="M16" s="10">
        <v>50</v>
      </c>
      <c r="N16" s="10">
        <v>5000</v>
      </c>
      <c r="O16" s="17"/>
    </row>
    <row r="17" spans="1:15" s="7" customFormat="1" ht="16.899999999999999" customHeight="1" x14ac:dyDescent="0.25">
      <c r="A17" s="65">
        <v>6</v>
      </c>
      <c r="B17" s="31">
        <v>1.6</v>
      </c>
      <c r="C17" s="35" t="s">
        <v>47</v>
      </c>
      <c r="D17" s="33">
        <v>48.731639999999999</v>
      </c>
      <c r="E17" s="34">
        <f t="shared" si="0"/>
        <v>162.43879999999999</v>
      </c>
      <c r="F17" s="81">
        <v>6139</v>
      </c>
      <c r="G17" s="33">
        <f t="shared" si="1"/>
        <v>76.737499999999997</v>
      </c>
      <c r="H17" s="33"/>
      <c r="I17" s="33"/>
      <c r="J17" s="30"/>
      <c r="K17" s="31" t="str">
        <f t="shared" si="2"/>
        <v>x</v>
      </c>
      <c r="M17" s="10">
        <v>50</v>
      </c>
      <c r="N17" s="10">
        <v>5000</v>
      </c>
      <c r="O17" s="17"/>
    </row>
    <row r="18" spans="1:15" s="7" customFormat="1" ht="16.899999999999999" customHeight="1" x14ac:dyDescent="0.25">
      <c r="A18" s="65">
        <v>7</v>
      </c>
      <c r="B18" s="31">
        <v>1.7</v>
      </c>
      <c r="C18" s="35" t="s">
        <v>48</v>
      </c>
      <c r="D18" s="33">
        <v>54.446249999999999</v>
      </c>
      <c r="E18" s="34">
        <f t="shared" si="0"/>
        <v>181.48750000000001</v>
      </c>
      <c r="F18" s="81">
        <v>3916</v>
      </c>
      <c r="G18" s="33">
        <f t="shared" si="1"/>
        <v>48.949999999999996</v>
      </c>
      <c r="H18" s="33"/>
      <c r="I18" s="33"/>
      <c r="J18" s="30"/>
      <c r="K18" s="31" t="str">
        <f t="shared" si="2"/>
        <v>x</v>
      </c>
      <c r="M18" s="10">
        <v>30</v>
      </c>
      <c r="N18" s="10">
        <v>8000</v>
      </c>
      <c r="O18" s="17"/>
    </row>
    <row r="19" spans="1:15" s="7" customFormat="1" ht="16.899999999999999" customHeight="1" x14ac:dyDescent="0.25">
      <c r="A19" s="65">
        <v>8</v>
      </c>
      <c r="B19" s="31">
        <v>1.8</v>
      </c>
      <c r="C19" s="35" t="s">
        <v>49</v>
      </c>
      <c r="D19" s="33">
        <v>53.352159999999998</v>
      </c>
      <c r="E19" s="34">
        <f t="shared" si="0"/>
        <v>177.84053333333333</v>
      </c>
      <c r="F19" s="81">
        <v>5108</v>
      </c>
      <c r="G19" s="33">
        <f t="shared" si="1"/>
        <v>63.849999999999994</v>
      </c>
      <c r="H19" s="33"/>
      <c r="I19" s="33"/>
      <c r="J19" s="30"/>
      <c r="K19" s="31" t="str">
        <f t="shared" si="2"/>
        <v>x</v>
      </c>
      <c r="M19" s="10">
        <v>30</v>
      </c>
      <c r="N19" s="10">
        <v>8000</v>
      </c>
      <c r="O19" s="17"/>
    </row>
    <row r="20" spans="1:15" s="7" customFormat="1" ht="16.899999999999999" customHeight="1" x14ac:dyDescent="0.25">
      <c r="A20" s="65">
        <v>9</v>
      </c>
      <c r="B20" s="31">
        <v>1.9</v>
      </c>
      <c r="C20" s="35" t="s">
        <v>50</v>
      </c>
      <c r="D20" s="33">
        <v>39.286589999999997</v>
      </c>
      <c r="E20" s="34">
        <f t="shared" si="0"/>
        <v>130.95529999999999</v>
      </c>
      <c r="F20" s="81">
        <v>4779</v>
      </c>
      <c r="G20" s="33">
        <f t="shared" si="1"/>
        <v>59.737499999999997</v>
      </c>
      <c r="H20" s="33"/>
      <c r="I20" s="33"/>
      <c r="J20" s="30"/>
      <c r="K20" s="31" t="str">
        <f t="shared" si="2"/>
        <v>x</v>
      </c>
      <c r="M20" s="10">
        <v>50</v>
      </c>
      <c r="N20" s="10">
        <v>2500</v>
      </c>
      <c r="O20" s="17"/>
    </row>
    <row r="21" spans="1:15" s="7" customFormat="1" ht="16.899999999999999" customHeight="1" x14ac:dyDescent="0.25">
      <c r="A21" s="65">
        <v>10</v>
      </c>
      <c r="B21" s="36" t="s">
        <v>17</v>
      </c>
      <c r="C21" s="35" t="s">
        <v>51</v>
      </c>
      <c r="D21" s="33">
        <v>40.578389999999999</v>
      </c>
      <c r="E21" s="34">
        <f t="shared" si="0"/>
        <v>135.26130000000001</v>
      </c>
      <c r="F21" s="81">
        <v>4317</v>
      </c>
      <c r="G21" s="33">
        <f t="shared" si="1"/>
        <v>53.962500000000006</v>
      </c>
      <c r="H21" s="33"/>
      <c r="I21" s="33"/>
      <c r="J21" s="30"/>
      <c r="K21" s="31" t="str">
        <f t="shared" si="2"/>
        <v>x</v>
      </c>
      <c r="M21" s="10">
        <v>30</v>
      </c>
      <c r="N21" s="10">
        <v>8000</v>
      </c>
      <c r="O21" s="17"/>
    </row>
    <row r="22" spans="1:15" s="7" customFormat="1" ht="16.899999999999999" customHeight="1" x14ac:dyDescent="0.25">
      <c r="A22" s="65">
        <v>11</v>
      </c>
      <c r="B22" s="31">
        <v>1.1100000000000001</v>
      </c>
      <c r="C22" s="35" t="s">
        <v>52</v>
      </c>
      <c r="D22" s="33">
        <v>64.41216</v>
      </c>
      <c r="E22" s="34">
        <f t="shared" si="0"/>
        <v>214.7072</v>
      </c>
      <c r="F22" s="81">
        <v>3926</v>
      </c>
      <c r="G22" s="33">
        <f t="shared" si="1"/>
        <v>49.075000000000003</v>
      </c>
      <c r="H22" s="33"/>
      <c r="I22" s="33"/>
      <c r="J22" s="30"/>
      <c r="K22" s="31" t="str">
        <f t="shared" si="2"/>
        <v>x</v>
      </c>
      <c r="M22" s="10">
        <v>50</v>
      </c>
      <c r="N22" s="10">
        <v>5000</v>
      </c>
      <c r="O22" s="17"/>
    </row>
    <row r="23" spans="1:15" s="7" customFormat="1" ht="16.899999999999999" customHeight="1" x14ac:dyDescent="0.25">
      <c r="A23" s="65"/>
      <c r="B23" s="28">
        <v>2</v>
      </c>
      <c r="C23" s="29" t="s">
        <v>254</v>
      </c>
      <c r="D23" s="37"/>
      <c r="E23" s="37"/>
      <c r="F23" s="72"/>
      <c r="G23" s="30"/>
      <c r="H23" s="30"/>
      <c r="I23" s="30"/>
      <c r="J23" s="30"/>
      <c r="K23" s="31" t="str">
        <f t="shared" si="2"/>
        <v>x</v>
      </c>
      <c r="M23" s="10"/>
      <c r="N23" s="10"/>
      <c r="O23" s="17"/>
    </row>
    <row r="24" spans="1:15" s="7" customFormat="1" ht="16.899999999999999" customHeight="1" x14ac:dyDescent="0.25">
      <c r="A24" s="65">
        <v>12</v>
      </c>
      <c r="B24" s="31">
        <v>2.1</v>
      </c>
      <c r="C24" s="35" t="s">
        <v>54</v>
      </c>
      <c r="D24" s="33">
        <v>5.6693300000000004</v>
      </c>
      <c r="E24" s="34">
        <f t="shared" si="0"/>
        <v>18.897766666666669</v>
      </c>
      <c r="F24" s="81">
        <v>6799</v>
      </c>
      <c r="G24" s="33">
        <f t="shared" si="1"/>
        <v>84.987500000000011</v>
      </c>
      <c r="H24" s="33"/>
      <c r="I24" s="33"/>
      <c r="J24" s="30"/>
      <c r="K24" s="31" t="str">
        <f t="shared" si="2"/>
        <v>x</v>
      </c>
      <c r="M24" s="11">
        <v>5.5</v>
      </c>
      <c r="N24" s="10">
        <v>7000</v>
      </c>
      <c r="O24" s="17"/>
    </row>
    <row r="25" spans="1:15" s="7" customFormat="1" ht="16.899999999999999" customHeight="1" x14ac:dyDescent="0.25">
      <c r="A25" s="65"/>
      <c r="B25" s="28" t="s">
        <v>55</v>
      </c>
      <c r="C25" s="38" t="s">
        <v>56</v>
      </c>
      <c r="D25" s="33"/>
      <c r="E25" s="34"/>
      <c r="F25" s="73"/>
      <c r="G25" s="33"/>
      <c r="H25" s="33"/>
      <c r="I25" s="33"/>
      <c r="J25" s="30"/>
      <c r="K25" s="31" t="str">
        <f t="shared" si="2"/>
        <v>x</v>
      </c>
      <c r="M25" s="11">
        <v>5.5</v>
      </c>
      <c r="N25" s="10">
        <v>7000</v>
      </c>
      <c r="O25" s="17"/>
    </row>
    <row r="26" spans="1:15" s="7" customFormat="1" ht="16.899999999999999" customHeight="1" x14ac:dyDescent="0.25">
      <c r="A26" s="65"/>
      <c r="B26" s="28">
        <v>1</v>
      </c>
      <c r="C26" s="38" t="s">
        <v>41</v>
      </c>
      <c r="D26" s="33"/>
      <c r="E26" s="34"/>
      <c r="F26" s="73"/>
      <c r="G26" s="33"/>
      <c r="H26" s="33"/>
      <c r="I26" s="33"/>
      <c r="J26" s="30"/>
      <c r="K26" s="31" t="str">
        <f t="shared" si="2"/>
        <v>x</v>
      </c>
      <c r="M26" s="11">
        <v>5.5</v>
      </c>
      <c r="N26" s="10">
        <v>3500</v>
      </c>
      <c r="O26" s="17"/>
    </row>
    <row r="27" spans="1:15" s="7" customFormat="1" ht="16.899999999999999" customHeight="1" x14ac:dyDescent="0.25">
      <c r="A27" s="65">
        <v>13</v>
      </c>
      <c r="B27" s="31">
        <v>1.1000000000000001</v>
      </c>
      <c r="C27" s="39" t="s">
        <v>57</v>
      </c>
      <c r="D27" s="40">
        <v>36.409999999999997</v>
      </c>
      <c r="E27" s="34">
        <f t="shared" si="0"/>
        <v>121.36666666666665</v>
      </c>
      <c r="F27" s="74">
        <v>4821</v>
      </c>
      <c r="G27" s="33">
        <f t="shared" si="1"/>
        <v>60.262499999999996</v>
      </c>
      <c r="H27" s="33"/>
      <c r="I27" s="33"/>
      <c r="J27" s="30"/>
      <c r="K27" s="31" t="str">
        <f t="shared" si="2"/>
        <v>x</v>
      </c>
      <c r="M27" s="11">
        <v>5.5</v>
      </c>
      <c r="N27" s="10">
        <v>7000</v>
      </c>
      <c r="O27" s="17"/>
    </row>
    <row r="28" spans="1:15" s="7" customFormat="1" ht="16.899999999999999" customHeight="1" x14ac:dyDescent="0.25">
      <c r="A28" s="65">
        <v>14</v>
      </c>
      <c r="B28" s="31">
        <v>1.2</v>
      </c>
      <c r="C28" s="39" t="s">
        <v>58</v>
      </c>
      <c r="D28" s="40">
        <v>33.5</v>
      </c>
      <c r="E28" s="34">
        <f t="shared" si="0"/>
        <v>111.66666666666667</v>
      </c>
      <c r="F28" s="74">
        <v>4887</v>
      </c>
      <c r="G28" s="33">
        <f t="shared" si="1"/>
        <v>61.087499999999991</v>
      </c>
      <c r="H28" s="33"/>
      <c r="I28" s="33"/>
      <c r="J28" s="30"/>
      <c r="K28" s="31" t="str">
        <f t="shared" si="2"/>
        <v>x</v>
      </c>
      <c r="M28" s="11">
        <v>5.5</v>
      </c>
      <c r="N28" s="10">
        <v>7000</v>
      </c>
      <c r="O28" s="17"/>
    </row>
    <row r="29" spans="1:15" s="7" customFormat="1" ht="16.899999999999999" customHeight="1" x14ac:dyDescent="0.25">
      <c r="A29" s="65">
        <v>15</v>
      </c>
      <c r="B29" s="31">
        <v>1.3</v>
      </c>
      <c r="C29" s="39" t="s">
        <v>59</v>
      </c>
      <c r="D29" s="40">
        <v>52.25</v>
      </c>
      <c r="E29" s="34">
        <f t="shared" si="0"/>
        <v>174.16666666666666</v>
      </c>
      <c r="F29" s="74">
        <v>6998</v>
      </c>
      <c r="G29" s="33">
        <f t="shared" si="1"/>
        <v>87.475000000000009</v>
      </c>
      <c r="H29" s="33"/>
      <c r="I29" s="33"/>
      <c r="J29" s="30"/>
      <c r="K29" s="31" t="str">
        <f t="shared" si="2"/>
        <v>x</v>
      </c>
      <c r="M29" s="11">
        <v>5.5</v>
      </c>
      <c r="N29" s="10">
        <v>7000</v>
      </c>
      <c r="O29" s="17"/>
    </row>
    <row r="30" spans="1:15" s="7" customFormat="1" ht="16.899999999999999" customHeight="1" x14ac:dyDescent="0.25">
      <c r="A30" s="65">
        <v>16</v>
      </c>
      <c r="B30" s="31">
        <v>1.4</v>
      </c>
      <c r="C30" s="39" t="s">
        <v>60</v>
      </c>
      <c r="D30" s="40">
        <v>47.11</v>
      </c>
      <c r="E30" s="34">
        <f t="shared" si="0"/>
        <v>157.03333333333333</v>
      </c>
      <c r="F30" s="75">
        <v>5670</v>
      </c>
      <c r="G30" s="33">
        <f t="shared" si="1"/>
        <v>70.875</v>
      </c>
      <c r="H30" s="33"/>
      <c r="I30" s="33"/>
      <c r="J30" s="30"/>
      <c r="K30" s="31" t="str">
        <f t="shared" si="2"/>
        <v>x</v>
      </c>
      <c r="M30" s="11">
        <v>5.5</v>
      </c>
      <c r="N30" s="10">
        <v>7000</v>
      </c>
      <c r="O30" s="17"/>
    </row>
    <row r="31" spans="1:15" s="7" customFormat="1" ht="16.899999999999999" customHeight="1" x14ac:dyDescent="0.25">
      <c r="A31" s="65">
        <v>17</v>
      </c>
      <c r="B31" s="31">
        <v>1.5</v>
      </c>
      <c r="C31" s="39" t="s">
        <v>61</v>
      </c>
      <c r="D31" s="40">
        <v>58.6</v>
      </c>
      <c r="E31" s="34">
        <f t="shared" si="0"/>
        <v>195.33333333333334</v>
      </c>
      <c r="F31" s="74">
        <v>6794</v>
      </c>
      <c r="G31" s="33">
        <f t="shared" si="1"/>
        <v>84.924999999999997</v>
      </c>
      <c r="H31" s="33"/>
      <c r="I31" s="33"/>
      <c r="J31" s="30"/>
      <c r="K31" s="31" t="str">
        <f t="shared" si="2"/>
        <v>x</v>
      </c>
      <c r="M31" s="11">
        <v>5.5</v>
      </c>
      <c r="N31" s="10">
        <v>7000</v>
      </c>
      <c r="O31" s="17"/>
    </row>
    <row r="32" spans="1:15" s="7" customFormat="1" ht="16.899999999999999" customHeight="1" x14ac:dyDescent="0.25">
      <c r="A32" s="65">
        <v>18</v>
      </c>
      <c r="B32" s="31">
        <v>1.6</v>
      </c>
      <c r="C32" s="39" t="s">
        <v>62</v>
      </c>
      <c r="D32" s="40">
        <v>36.01</v>
      </c>
      <c r="E32" s="34">
        <f t="shared" si="0"/>
        <v>120.03333333333333</v>
      </c>
      <c r="F32" s="74">
        <v>6218</v>
      </c>
      <c r="G32" s="33">
        <f t="shared" si="1"/>
        <v>77.724999999999994</v>
      </c>
      <c r="H32" s="33"/>
      <c r="I32" s="33"/>
      <c r="J32" s="30"/>
      <c r="K32" s="31" t="str">
        <f t="shared" si="2"/>
        <v>x</v>
      </c>
      <c r="M32" s="11">
        <v>5.5</v>
      </c>
      <c r="N32" s="10">
        <v>7000</v>
      </c>
      <c r="O32" s="17"/>
    </row>
    <row r="33" spans="1:15" s="7" customFormat="1" ht="16.899999999999999" customHeight="1" x14ac:dyDescent="0.25">
      <c r="A33" s="65">
        <v>19</v>
      </c>
      <c r="B33" s="31">
        <v>1.7</v>
      </c>
      <c r="C33" s="21" t="s">
        <v>63</v>
      </c>
      <c r="D33" s="41">
        <v>44.7</v>
      </c>
      <c r="E33" s="34">
        <f t="shared" si="0"/>
        <v>149</v>
      </c>
      <c r="F33" s="75">
        <v>4903</v>
      </c>
      <c r="G33" s="33">
        <f t="shared" si="1"/>
        <v>61.287499999999994</v>
      </c>
      <c r="H33" s="33"/>
      <c r="I33" s="33"/>
      <c r="J33" s="30"/>
      <c r="K33" s="31" t="str">
        <f t="shared" si="2"/>
        <v>x</v>
      </c>
      <c r="M33" s="11">
        <v>5.5</v>
      </c>
      <c r="N33" s="10">
        <v>3500</v>
      </c>
      <c r="O33" s="17"/>
    </row>
    <row r="34" spans="1:15" s="7" customFormat="1" ht="16.899999999999999" customHeight="1" x14ac:dyDescent="0.25">
      <c r="A34" s="65">
        <v>20</v>
      </c>
      <c r="B34" s="31">
        <v>1.8</v>
      </c>
      <c r="C34" s="39" t="s">
        <v>64</v>
      </c>
      <c r="D34" s="40">
        <v>22.5</v>
      </c>
      <c r="E34" s="34">
        <f t="shared" si="0"/>
        <v>75</v>
      </c>
      <c r="F34" s="74">
        <v>3640</v>
      </c>
      <c r="G34" s="33">
        <f t="shared" si="1"/>
        <v>45.5</v>
      </c>
      <c r="H34" s="33"/>
      <c r="I34" s="33"/>
      <c r="J34" s="30"/>
      <c r="K34" s="31" t="str">
        <f t="shared" si="2"/>
        <v>x</v>
      </c>
      <c r="M34" s="11">
        <v>5.5</v>
      </c>
      <c r="N34" s="10">
        <v>7000</v>
      </c>
      <c r="O34" s="17"/>
    </row>
    <row r="35" spans="1:15" s="7" customFormat="1" ht="16.899999999999999" customHeight="1" x14ac:dyDescent="0.25">
      <c r="A35" s="65">
        <v>21</v>
      </c>
      <c r="B35" s="31">
        <v>1.9</v>
      </c>
      <c r="C35" s="21" t="s">
        <v>65</v>
      </c>
      <c r="D35" s="41">
        <v>41.73</v>
      </c>
      <c r="E35" s="34">
        <f t="shared" si="0"/>
        <v>139.09999999999997</v>
      </c>
      <c r="F35" s="75">
        <v>5073</v>
      </c>
      <c r="G35" s="33">
        <f t="shared" si="1"/>
        <v>63.412500000000009</v>
      </c>
      <c r="H35" s="33"/>
      <c r="I35" s="33"/>
      <c r="J35" s="30"/>
      <c r="K35" s="31" t="str">
        <f t="shared" si="2"/>
        <v>x</v>
      </c>
      <c r="M35" s="11">
        <v>5.5</v>
      </c>
      <c r="N35" s="10">
        <v>3500</v>
      </c>
      <c r="O35" s="17"/>
    </row>
    <row r="36" spans="1:15" s="7" customFormat="1" ht="16.899999999999999" customHeight="1" x14ac:dyDescent="0.25">
      <c r="A36" s="65"/>
      <c r="B36" s="28">
        <v>2</v>
      </c>
      <c r="C36" s="29" t="s">
        <v>255</v>
      </c>
      <c r="D36" s="37"/>
      <c r="E36" s="37"/>
      <c r="F36" s="72"/>
      <c r="G36" s="33">
        <f t="shared" si="1"/>
        <v>0</v>
      </c>
      <c r="H36" s="33"/>
      <c r="I36" s="33"/>
      <c r="J36" s="30"/>
      <c r="K36" s="31" t="str">
        <f t="shared" si="2"/>
        <v>x</v>
      </c>
      <c r="M36" s="11">
        <v>5.5</v>
      </c>
      <c r="N36" s="10">
        <v>7000</v>
      </c>
      <c r="O36" s="17"/>
    </row>
    <row r="37" spans="1:15" s="7" customFormat="1" ht="16.899999999999999" customHeight="1" x14ac:dyDescent="0.25">
      <c r="A37" s="65">
        <v>22</v>
      </c>
      <c r="B37" s="31">
        <v>2.1</v>
      </c>
      <c r="C37" s="39" t="s">
        <v>66</v>
      </c>
      <c r="D37" s="40">
        <v>5.35</v>
      </c>
      <c r="E37" s="34">
        <f t="shared" si="0"/>
        <v>17.833333333333332</v>
      </c>
      <c r="F37" s="75">
        <v>11705</v>
      </c>
      <c r="G37" s="33">
        <f t="shared" si="1"/>
        <v>146.3125</v>
      </c>
      <c r="H37" s="33"/>
      <c r="I37" s="33"/>
      <c r="J37" s="30"/>
      <c r="K37" s="31" t="str">
        <f t="shared" si="2"/>
        <v>x</v>
      </c>
      <c r="M37" s="11">
        <v>5.5</v>
      </c>
      <c r="N37" s="10">
        <v>7000</v>
      </c>
      <c r="O37" s="17"/>
    </row>
    <row r="38" spans="1:15" s="7" customFormat="1" ht="16.899999999999999" customHeight="1" x14ac:dyDescent="0.25">
      <c r="A38" s="65"/>
      <c r="B38" s="28" t="s">
        <v>67</v>
      </c>
      <c r="C38" s="42" t="s">
        <v>68</v>
      </c>
      <c r="D38" s="40"/>
      <c r="E38" s="34"/>
      <c r="F38" s="75"/>
      <c r="G38" s="33">
        <f t="shared" si="1"/>
        <v>0</v>
      </c>
      <c r="H38" s="33"/>
      <c r="I38" s="33"/>
      <c r="J38" s="30"/>
      <c r="K38" s="31" t="str">
        <f t="shared" si="2"/>
        <v>x</v>
      </c>
      <c r="M38" s="11">
        <v>5.5</v>
      </c>
      <c r="N38" s="10">
        <v>7000</v>
      </c>
      <c r="O38" s="17"/>
    </row>
    <row r="39" spans="1:15" s="7" customFormat="1" ht="16.899999999999999" customHeight="1" x14ac:dyDescent="0.25">
      <c r="A39" s="65">
        <v>23</v>
      </c>
      <c r="B39" s="31">
        <v>1.1000000000000001</v>
      </c>
      <c r="C39" s="39" t="s">
        <v>69</v>
      </c>
      <c r="D39" s="33">
        <f>1331*0.01</f>
        <v>13.31</v>
      </c>
      <c r="E39" s="34">
        <f t="shared" si="0"/>
        <v>44.366666666666674</v>
      </c>
      <c r="F39" s="76">
        <v>2992</v>
      </c>
      <c r="G39" s="33">
        <f t="shared" si="1"/>
        <v>37.4</v>
      </c>
      <c r="H39" s="33"/>
      <c r="I39" s="33"/>
      <c r="J39" s="30"/>
      <c r="K39" s="31" t="str">
        <f t="shared" si="2"/>
        <v>x</v>
      </c>
      <c r="M39" s="11">
        <v>5.5</v>
      </c>
      <c r="N39" s="10">
        <v>7000</v>
      </c>
      <c r="O39" s="17"/>
    </row>
    <row r="40" spans="1:15" s="7" customFormat="1" ht="16.899999999999999" customHeight="1" x14ac:dyDescent="0.25">
      <c r="A40" s="65">
        <v>24</v>
      </c>
      <c r="B40" s="31">
        <v>1.2</v>
      </c>
      <c r="C40" s="39" t="s">
        <v>70</v>
      </c>
      <c r="D40" s="33">
        <f>3180*0.01</f>
        <v>31.8</v>
      </c>
      <c r="E40" s="34">
        <f t="shared" si="0"/>
        <v>106</v>
      </c>
      <c r="F40" s="82">
        <v>8971</v>
      </c>
      <c r="G40" s="33">
        <f t="shared" si="1"/>
        <v>112.1375</v>
      </c>
      <c r="H40" s="33"/>
      <c r="I40" s="33"/>
      <c r="J40" s="30"/>
      <c r="K40" s="31" t="str">
        <f t="shared" si="2"/>
        <v xml:space="preserve"> </v>
      </c>
      <c r="M40" s="11">
        <v>5.5</v>
      </c>
      <c r="N40" s="10">
        <v>7000</v>
      </c>
      <c r="O40" s="17"/>
    </row>
    <row r="41" spans="1:15" s="7" customFormat="1" ht="16.899999999999999" customHeight="1" x14ac:dyDescent="0.25">
      <c r="A41" s="65">
        <v>25</v>
      </c>
      <c r="B41" s="31">
        <v>1.3</v>
      </c>
      <c r="C41" s="39" t="s">
        <v>71</v>
      </c>
      <c r="D41" s="33">
        <v>32.35</v>
      </c>
      <c r="E41" s="34">
        <f t="shared" si="0"/>
        <v>107.83333333333334</v>
      </c>
      <c r="F41" s="76">
        <v>3549</v>
      </c>
      <c r="G41" s="33">
        <f t="shared" si="1"/>
        <v>44.362499999999997</v>
      </c>
      <c r="H41" s="33"/>
      <c r="I41" s="33"/>
      <c r="J41" s="30"/>
      <c r="K41" s="31" t="str">
        <f t="shared" si="2"/>
        <v>x</v>
      </c>
      <c r="M41" s="11">
        <v>5.5</v>
      </c>
      <c r="N41" s="10">
        <v>7000</v>
      </c>
      <c r="O41" s="17"/>
    </row>
    <row r="42" spans="1:15" s="7" customFormat="1" ht="16.899999999999999" customHeight="1" x14ac:dyDescent="0.25">
      <c r="A42" s="65">
        <v>26</v>
      </c>
      <c r="B42" s="31">
        <v>1.4</v>
      </c>
      <c r="C42" s="39" t="s">
        <v>72</v>
      </c>
      <c r="D42" s="33">
        <f>3427*0.01</f>
        <v>34.270000000000003</v>
      </c>
      <c r="E42" s="34">
        <f t="shared" si="0"/>
        <v>114.23333333333335</v>
      </c>
      <c r="F42" s="82">
        <v>7740</v>
      </c>
      <c r="G42" s="33">
        <f t="shared" si="1"/>
        <v>96.75</v>
      </c>
      <c r="H42" s="33"/>
      <c r="I42" s="33"/>
      <c r="J42" s="43"/>
      <c r="K42" s="31" t="str">
        <f t="shared" si="2"/>
        <v>x</v>
      </c>
      <c r="M42" s="11">
        <v>5.5</v>
      </c>
      <c r="N42" s="10">
        <v>7000</v>
      </c>
      <c r="O42" s="17"/>
    </row>
    <row r="43" spans="1:15" s="7" customFormat="1" ht="16.899999999999999" customHeight="1" x14ac:dyDescent="0.25">
      <c r="A43" s="65">
        <v>27</v>
      </c>
      <c r="B43" s="31">
        <v>1.5</v>
      </c>
      <c r="C43" s="39" t="s">
        <v>73</v>
      </c>
      <c r="D43" s="33">
        <f>6644.9*0.01</f>
        <v>66.448999999999998</v>
      </c>
      <c r="E43" s="34">
        <f t="shared" si="0"/>
        <v>221.49666666666667</v>
      </c>
      <c r="F43" s="76">
        <v>6083</v>
      </c>
      <c r="G43" s="33">
        <f t="shared" si="1"/>
        <v>76.037500000000009</v>
      </c>
      <c r="H43" s="33"/>
      <c r="I43" s="33"/>
      <c r="J43" s="30"/>
      <c r="K43" s="31" t="str">
        <f t="shared" si="2"/>
        <v>x</v>
      </c>
      <c r="M43" s="11">
        <v>5.5</v>
      </c>
      <c r="N43" s="10">
        <v>7000</v>
      </c>
      <c r="O43" s="17"/>
    </row>
    <row r="44" spans="1:15" s="7" customFormat="1" ht="16.899999999999999" customHeight="1" x14ac:dyDescent="0.25">
      <c r="A44" s="65"/>
      <c r="B44" s="28">
        <v>2</v>
      </c>
      <c r="C44" s="42" t="s">
        <v>37</v>
      </c>
      <c r="D44" s="33"/>
      <c r="E44" s="34"/>
      <c r="F44" s="75"/>
      <c r="G44" s="33"/>
      <c r="H44" s="33"/>
      <c r="I44" s="33"/>
      <c r="J44" s="30"/>
      <c r="K44" s="31" t="str">
        <f t="shared" si="2"/>
        <v>x</v>
      </c>
      <c r="M44" s="11">
        <v>5.5</v>
      </c>
      <c r="N44" s="10">
        <v>7000</v>
      </c>
      <c r="O44" s="17"/>
    </row>
    <row r="45" spans="1:15" s="7" customFormat="1" ht="16.350000000000001" customHeight="1" x14ac:dyDescent="0.25">
      <c r="A45" s="65">
        <v>28</v>
      </c>
      <c r="B45" s="31">
        <v>2.1</v>
      </c>
      <c r="C45" s="39" t="s">
        <v>74</v>
      </c>
      <c r="D45" s="44">
        <f>810.04*0.01</f>
        <v>8.1004000000000005</v>
      </c>
      <c r="E45" s="34">
        <f t="shared" ref="E45:E47" si="3">D45/5.5*100</f>
        <v>147.28</v>
      </c>
      <c r="F45" s="82">
        <v>10930</v>
      </c>
      <c r="G45" s="33">
        <f t="shared" ref="G45:G47" si="4">F45/5000*100</f>
        <v>218.6</v>
      </c>
      <c r="H45" s="33"/>
      <c r="I45" s="33"/>
      <c r="J45" s="30"/>
      <c r="K45" s="31" t="str">
        <f t="shared" si="2"/>
        <v xml:space="preserve"> </v>
      </c>
      <c r="M45" s="12">
        <v>450</v>
      </c>
      <c r="N45" s="12">
        <v>120000</v>
      </c>
      <c r="O45" s="18"/>
    </row>
    <row r="46" spans="1:15" s="7" customFormat="1" ht="16.350000000000001" customHeight="1" x14ac:dyDescent="0.25">
      <c r="A46" s="65">
        <v>29</v>
      </c>
      <c r="B46" s="36">
        <v>2.2000000000000002</v>
      </c>
      <c r="C46" s="39" t="s">
        <v>75</v>
      </c>
      <c r="D46" s="44">
        <f>1018.2*0.01</f>
        <v>10.182</v>
      </c>
      <c r="E46" s="34">
        <f t="shared" si="3"/>
        <v>185.12727272727275</v>
      </c>
      <c r="F46" s="76">
        <v>9066</v>
      </c>
      <c r="G46" s="33">
        <f t="shared" si="4"/>
        <v>181.32</v>
      </c>
      <c r="H46" s="33"/>
      <c r="I46" s="33"/>
      <c r="J46" s="30"/>
      <c r="K46" s="31" t="str">
        <f t="shared" si="2"/>
        <v xml:space="preserve"> </v>
      </c>
      <c r="M46" s="10"/>
      <c r="N46" s="10"/>
      <c r="O46" s="17"/>
    </row>
    <row r="47" spans="1:15" s="7" customFormat="1" ht="16.350000000000001" customHeight="1" x14ac:dyDescent="0.25">
      <c r="A47" s="65">
        <v>30</v>
      </c>
      <c r="B47" s="31">
        <v>2.2999999999999998</v>
      </c>
      <c r="C47" s="39" t="s">
        <v>76</v>
      </c>
      <c r="D47" s="44">
        <f>799.4*0.01</f>
        <v>7.9939999999999998</v>
      </c>
      <c r="E47" s="34">
        <f t="shared" si="3"/>
        <v>145.34545454545454</v>
      </c>
      <c r="F47" s="76">
        <v>3742</v>
      </c>
      <c r="G47" s="33">
        <f t="shared" si="4"/>
        <v>74.839999999999989</v>
      </c>
      <c r="H47" s="33"/>
      <c r="I47" s="33"/>
      <c r="J47" s="30"/>
      <c r="K47" s="31" t="str">
        <f t="shared" si="2"/>
        <v>x</v>
      </c>
      <c r="M47" s="10">
        <v>50</v>
      </c>
      <c r="N47" s="10">
        <v>2250</v>
      </c>
      <c r="O47" s="17"/>
    </row>
    <row r="48" spans="1:15" s="7" customFormat="1" ht="16.350000000000001" customHeight="1" x14ac:dyDescent="0.25">
      <c r="A48" s="65"/>
      <c r="B48" s="28" t="s">
        <v>77</v>
      </c>
      <c r="C48" s="42" t="s">
        <v>78</v>
      </c>
      <c r="D48" s="33"/>
      <c r="E48" s="34"/>
      <c r="F48" s="75"/>
      <c r="G48" s="33"/>
      <c r="H48" s="33"/>
      <c r="I48" s="33"/>
      <c r="J48" s="30"/>
      <c r="K48" s="31" t="str">
        <f t="shared" si="2"/>
        <v>x</v>
      </c>
      <c r="M48" s="10">
        <v>50</v>
      </c>
      <c r="N48" s="10">
        <v>2500</v>
      </c>
      <c r="O48" s="17"/>
    </row>
    <row r="49" spans="1:15" s="7" customFormat="1" ht="16.350000000000001" customHeight="1" x14ac:dyDescent="0.25">
      <c r="A49" s="65"/>
      <c r="B49" s="45">
        <v>1</v>
      </c>
      <c r="C49" s="46" t="s">
        <v>41</v>
      </c>
      <c r="D49" s="33"/>
      <c r="E49" s="34"/>
      <c r="F49" s="75"/>
      <c r="G49" s="33"/>
      <c r="H49" s="33"/>
      <c r="I49" s="33"/>
      <c r="J49" s="30"/>
      <c r="K49" s="31" t="str">
        <f t="shared" si="2"/>
        <v>x</v>
      </c>
      <c r="M49" s="10">
        <v>30</v>
      </c>
      <c r="N49" s="10">
        <v>8000</v>
      </c>
      <c r="O49" s="17"/>
    </row>
    <row r="50" spans="1:15" s="7" customFormat="1" ht="16.350000000000001" customHeight="1" x14ac:dyDescent="0.25">
      <c r="A50" s="65">
        <v>31</v>
      </c>
      <c r="B50" s="31">
        <v>1.1000000000000001</v>
      </c>
      <c r="C50" s="39" t="s">
        <v>79</v>
      </c>
      <c r="D50" s="40">
        <v>46.219639999999998</v>
      </c>
      <c r="E50" s="34">
        <f t="shared" si="0"/>
        <v>154.06546666666665</v>
      </c>
      <c r="F50" s="82">
        <v>5908</v>
      </c>
      <c r="G50" s="33">
        <f t="shared" ref="G50:G100" si="5">F50/8000*100</f>
        <v>73.850000000000009</v>
      </c>
      <c r="H50" s="33"/>
      <c r="I50" s="33"/>
      <c r="J50" s="30"/>
      <c r="K50" s="31" t="str">
        <f t="shared" si="2"/>
        <v>x</v>
      </c>
      <c r="M50" s="10">
        <v>50</v>
      </c>
      <c r="N50" s="10">
        <v>5000</v>
      </c>
      <c r="O50" s="17"/>
    </row>
    <row r="51" spans="1:15" s="7" customFormat="1" ht="16.350000000000001" customHeight="1" x14ac:dyDescent="0.25">
      <c r="A51" s="65">
        <v>32</v>
      </c>
      <c r="B51" s="31">
        <v>1.2</v>
      </c>
      <c r="C51" s="39" t="s">
        <v>80</v>
      </c>
      <c r="D51" s="40">
        <v>36.503320000000002</v>
      </c>
      <c r="E51" s="34">
        <f t="shared" si="0"/>
        <v>121.67773333333334</v>
      </c>
      <c r="F51" s="82">
        <v>5041</v>
      </c>
      <c r="G51" s="33">
        <f t="shared" si="5"/>
        <v>63.012500000000003</v>
      </c>
      <c r="H51" s="33"/>
      <c r="I51" s="33"/>
      <c r="J51" s="30"/>
      <c r="K51" s="31" t="str">
        <f t="shared" si="2"/>
        <v>x</v>
      </c>
      <c r="M51" s="10">
        <v>30</v>
      </c>
      <c r="N51" s="10">
        <v>8000</v>
      </c>
      <c r="O51" s="17"/>
    </row>
    <row r="52" spans="1:15" s="7" customFormat="1" ht="16.350000000000001" customHeight="1" x14ac:dyDescent="0.25">
      <c r="A52" s="65">
        <v>33</v>
      </c>
      <c r="B52" s="31">
        <v>1.3</v>
      </c>
      <c r="C52" s="39" t="s">
        <v>81</v>
      </c>
      <c r="D52" s="40">
        <v>48.795370000000005</v>
      </c>
      <c r="E52" s="34">
        <f t="shared" si="0"/>
        <v>162.65123333333335</v>
      </c>
      <c r="F52" s="82">
        <v>3329</v>
      </c>
      <c r="G52" s="33">
        <f t="shared" si="5"/>
        <v>41.612500000000004</v>
      </c>
      <c r="H52" s="33"/>
      <c r="I52" s="33"/>
      <c r="J52" s="30"/>
      <c r="K52" s="31" t="str">
        <f t="shared" si="2"/>
        <v>x</v>
      </c>
      <c r="M52" s="10">
        <v>50</v>
      </c>
      <c r="N52" s="10">
        <v>1500</v>
      </c>
      <c r="O52" s="17"/>
    </row>
    <row r="53" spans="1:15" s="7" customFormat="1" ht="16.350000000000001" customHeight="1" x14ac:dyDescent="0.25">
      <c r="A53" s="65">
        <v>34</v>
      </c>
      <c r="B53" s="31">
        <v>1.4</v>
      </c>
      <c r="C53" s="39" t="s">
        <v>82</v>
      </c>
      <c r="D53" s="40">
        <v>52.749030000000005</v>
      </c>
      <c r="E53" s="34">
        <f t="shared" si="0"/>
        <v>175.83010000000002</v>
      </c>
      <c r="F53" s="76">
        <v>6714</v>
      </c>
      <c r="G53" s="33">
        <f t="shared" si="5"/>
        <v>83.925000000000011</v>
      </c>
      <c r="H53" s="33"/>
      <c r="I53" s="33"/>
      <c r="J53" s="30"/>
      <c r="K53" s="31" t="str">
        <f t="shared" si="2"/>
        <v>x</v>
      </c>
      <c r="M53" s="10">
        <v>50</v>
      </c>
      <c r="N53" s="10">
        <v>2500</v>
      </c>
      <c r="O53" s="17"/>
    </row>
    <row r="54" spans="1:15" s="7" customFormat="1" ht="16.350000000000001" customHeight="1" x14ac:dyDescent="0.25">
      <c r="A54" s="65">
        <v>35</v>
      </c>
      <c r="B54" s="31">
        <v>1.5</v>
      </c>
      <c r="C54" s="39" t="s">
        <v>83</v>
      </c>
      <c r="D54" s="40">
        <v>32.554830000000003</v>
      </c>
      <c r="E54" s="34">
        <f t="shared" si="0"/>
        <v>108.51610000000001</v>
      </c>
      <c r="F54" s="76">
        <v>5211</v>
      </c>
      <c r="G54" s="33">
        <f t="shared" si="5"/>
        <v>65.137500000000003</v>
      </c>
      <c r="H54" s="33"/>
      <c r="I54" s="33"/>
      <c r="J54" s="30"/>
      <c r="K54" s="31" t="str">
        <f t="shared" si="2"/>
        <v>x</v>
      </c>
      <c r="M54" s="10">
        <v>50</v>
      </c>
      <c r="N54" s="10">
        <v>2500</v>
      </c>
      <c r="O54" s="17"/>
    </row>
    <row r="55" spans="1:15" s="7" customFormat="1" ht="16.350000000000001" customHeight="1" x14ac:dyDescent="0.25">
      <c r="A55" s="65">
        <v>36</v>
      </c>
      <c r="B55" s="31">
        <v>1.6</v>
      </c>
      <c r="C55" s="39" t="s">
        <v>84</v>
      </c>
      <c r="D55" s="40">
        <v>36.340000000000003</v>
      </c>
      <c r="E55" s="34">
        <f t="shared" si="0"/>
        <v>121.13333333333334</v>
      </c>
      <c r="F55" s="76">
        <v>4763</v>
      </c>
      <c r="G55" s="33">
        <f t="shared" si="5"/>
        <v>59.537500000000001</v>
      </c>
      <c r="H55" s="33"/>
      <c r="I55" s="33"/>
      <c r="J55" s="30"/>
      <c r="K55" s="31" t="str">
        <f t="shared" si="2"/>
        <v>x</v>
      </c>
      <c r="M55" s="10">
        <v>50</v>
      </c>
      <c r="N55" s="10">
        <v>5000</v>
      </c>
      <c r="O55" s="17"/>
    </row>
    <row r="56" spans="1:15" s="7" customFormat="1" ht="16.350000000000001" customHeight="1" x14ac:dyDescent="0.25">
      <c r="A56" s="65"/>
      <c r="B56" s="28">
        <v>2</v>
      </c>
      <c r="C56" s="29" t="s">
        <v>53</v>
      </c>
      <c r="D56" s="37"/>
      <c r="E56" s="37"/>
      <c r="F56" s="72"/>
      <c r="G56" s="30"/>
      <c r="H56" s="30"/>
      <c r="I56" s="30"/>
      <c r="J56" s="30"/>
      <c r="K56" s="31" t="str">
        <f t="shared" si="2"/>
        <v>x</v>
      </c>
      <c r="M56" s="10">
        <v>30</v>
      </c>
      <c r="N56" s="10">
        <v>8000</v>
      </c>
      <c r="O56" s="17"/>
    </row>
    <row r="57" spans="1:15" s="7" customFormat="1" ht="16.350000000000001" customHeight="1" x14ac:dyDescent="0.25">
      <c r="A57" s="65">
        <v>37</v>
      </c>
      <c r="B57" s="31">
        <v>2.1</v>
      </c>
      <c r="C57" s="39" t="s">
        <v>85</v>
      </c>
      <c r="D57" s="40">
        <v>46.466639999999998</v>
      </c>
      <c r="E57" s="34">
        <f t="shared" si="0"/>
        <v>154.8888</v>
      </c>
      <c r="F57" s="76">
        <v>5403</v>
      </c>
      <c r="G57" s="33">
        <f t="shared" si="5"/>
        <v>67.537499999999994</v>
      </c>
      <c r="H57" s="33"/>
      <c r="I57" s="33"/>
      <c r="J57" s="30"/>
      <c r="K57" s="31" t="str">
        <f t="shared" si="2"/>
        <v>x</v>
      </c>
      <c r="M57" s="10">
        <v>50</v>
      </c>
      <c r="N57" s="10">
        <v>2250</v>
      </c>
      <c r="O57" s="17"/>
    </row>
    <row r="58" spans="1:15" s="7" customFormat="1" ht="16.350000000000001" customHeight="1" x14ac:dyDescent="0.25">
      <c r="A58" s="65"/>
      <c r="B58" s="45" t="s">
        <v>86</v>
      </c>
      <c r="C58" s="42" t="s">
        <v>87</v>
      </c>
      <c r="D58" s="40"/>
      <c r="E58" s="34"/>
      <c r="F58" s="76"/>
      <c r="G58" s="33"/>
      <c r="H58" s="33"/>
      <c r="I58" s="33"/>
      <c r="J58" s="30"/>
      <c r="K58" s="31" t="str">
        <f t="shared" si="2"/>
        <v>x</v>
      </c>
      <c r="M58" s="10">
        <v>50</v>
      </c>
      <c r="N58" s="10">
        <v>5000</v>
      </c>
      <c r="O58" s="17"/>
    </row>
    <row r="59" spans="1:15" s="7" customFormat="1" ht="16.350000000000001" customHeight="1" x14ac:dyDescent="0.25">
      <c r="A59" s="65"/>
      <c r="B59" s="45">
        <v>1</v>
      </c>
      <c r="C59" s="46" t="s">
        <v>41</v>
      </c>
      <c r="D59" s="40"/>
      <c r="E59" s="34"/>
      <c r="F59" s="76"/>
      <c r="G59" s="33"/>
      <c r="H59" s="33"/>
      <c r="I59" s="33"/>
      <c r="J59" s="30"/>
      <c r="K59" s="31" t="str">
        <f t="shared" si="2"/>
        <v>x</v>
      </c>
      <c r="M59" s="10">
        <v>50</v>
      </c>
      <c r="N59" s="10">
        <v>2000</v>
      </c>
      <c r="O59" s="17"/>
    </row>
    <row r="60" spans="1:15" s="7" customFormat="1" ht="16.350000000000001" customHeight="1" x14ac:dyDescent="0.25">
      <c r="A60" s="65">
        <v>38</v>
      </c>
      <c r="B60" s="31">
        <v>1.1000000000000001</v>
      </c>
      <c r="C60" s="47" t="s">
        <v>88</v>
      </c>
      <c r="D60" s="22">
        <v>32.299999999999997</v>
      </c>
      <c r="E60" s="34">
        <f t="shared" si="0"/>
        <v>107.66666666666667</v>
      </c>
      <c r="F60" s="75">
        <v>4860</v>
      </c>
      <c r="G60" s="33">
        <f t="shared" si="5"/>
        <v>60.750000000000007</v>
      </c>
      <c r="H60" s="33"/>
      <c r="I60" s="33"/>
      <c r="J60" s="30"/>
      <c r="K60" s="31" t="str">
        <f t="shared" si="2"/>
        <v>x</v>
      </c>
      <c r="M60" s="10">
        <v>50</v>
      </c>
      <c r="N60" s="10">
        <v>5000</v>
      </c>
      <c r="O60" s="17"/>
    </row>
    <row r="61" spans="1:15" s="7" customFormat="1" ht="16.350000000000001" customHeight="1" x14ac:dyDescent="0.25">
      <c r="A61" s="65">
        <v>39</v>
      </c>
      <c r="B61" s="31">
        <v>1.2</v>
      </c>
      <c r="C61" s="47" t="s">
        <v>89</v>
      </c>
      <c r="D61" s="40">
        <v>43.08</v>
      </c>
      <c r="E61" s="34">
        <f t="shared" si="0"/>
        <v>143.6</v>
      </c>
      <c r="F61" s="82">
        <v>7531</v>
      </c>
      <c r="G61" s="33">
        <f t="shared" si="5"/>
        <v>94.137500000000003</v>
      </c>
      <c r="H61" s="33"/>
      <c r="I61" s="33"/>
      <c r="J61" s="30"/>
      <c r="K61" s="31" t="str">
        <f t="shared" si="2"/>
        <v>x</v>
      </c>
      <c r="M61" s="10">
        <v>50</v>
      </c>
      <c r="N61" s="10">
        <v>2250</v>
      </c>
      <c r="O61" s="17"/>
    </row>
    <row r="62" spans="1:15" s="7" customFormat="1" ht="16.350000000000001" customHeight="1" x14ac:dyDescent="0.25">
      <c r="A62" s="65">
        <v>40</v>
      </c>
      <c r="B62" s="31">
        <v>1.3</v>
      </c>
      <c r="C62" s="47" t="s">
        <v>90</v>
      </c>
      <c r="D62" s="22">
        <v>36.14</v>
      </c>
      <c r="E62" s="34">
        <f t="shared" si="0"/>
        <v>120.46666666666668</v>
      </c>
      <c r="F62" s="82">
        <v>7791</v>
      </c>
      <c r="G62" s="33">
        <f t="shared" si="5"/>
        <v>97.387500000000003</v>
      </c>
      <c r="H62" s="33"/>
      <c r="I62" s="33"/>
      <c r="J62" s="30"/>
      <c r="K62" s="31" t="str">
        <f t="shared" si="2"/>
        <v>x</v>
      </c>
      <c r="M62" s="10">
        <v>50</v>
      </c>
      <c r="N62" s="10">
        <v>2500</v>
      </c>
      <c r="O62" s="17"/>
    </row>
    <row r="63" spans="1:15" s="7" customFormat="1" ht="16.350000000000001" customHeight="1" x14ac:dyDescent="0.25">
      <c r="A63" s="65">
        <v>41</v>
      </c>
      <c r="B63" s="31">
        <v>1.4</v>
      </c>
      <c r="C63" s="47" t="s">
        <v>91</v>
      </c>
      <c r="D63" s="22">
        <v>43.66</v>
      </c>
      <c r="E63" s="34">
        <f t="shared" si="0"/>
        <v>145.5333333333333</v>
      </c>
      <c r="F63" s="82">
        <v>8613</v>
      </c>
      <c r="G63" s="33">
        <f t="shared" si="5"/>
        <v>107.66249999999999</v>
      </c>
      <c r="H63" s="33"/>
      <c r="I63" s="33"/>
      <c r="J63" s="30"/>
      <c r="K63" s="31" t="str">
        <f t="shared" si="2"/>
        <v xml:space="preserve"> </v>
      </c>
      <c r="M63" s="10">
        <v>50</v>
      </c>
      <c r="N63" s="10">
        <v>2250</v>
      </c>
      <c r="O63" s="17"/>
    </row>
    <row r="64" spans="1:15" s="7" customFormat="1" ht="16.350000000000001" customHeight="1" x14ac:dyDescent="0.25">
      <c r="A64" s="65">
        <v>42</v>
      </c>
      <c r="B64" s="31">
        <v>1.5</v>
      </c>
      <c r="C64" s="39" t="s">
        <v>92</v>
      </c>
      <c r="D64" s="40">
        <v>27.38</v>
      </c>
      <c r="E64" s="34">
        <f t="shared" si="0"/>
        <v>91.266666666666666</v>
      </c>
      <c r="F64" s="82">
        <v>7652</v>
      </c>
      <c r="G64" s="33">
        <f t="shared" si="5"/>
        <v>95.65</v>
      </c>
      <c r="H64" s="33"/>
      <c r="I64" s="33"/>
      <c r="J64" s="30"/>
      <c r="K64" s="31" t="str">
        <f t="shared" si="2"/>
        <v>x</v>
      </c>
      <c r="M64" s="10">
        <v>50</v>
      </c>
      <c r="N64" s="10">
        <v>2250</v>
      </c>
      <c r="O64" s="17"/>
    </row>
    <row r="65" spans="1:15" s="7" customFormat="1" ht="16.350000000000001" customHeight="1" x14ac:dyDescent="0.25">
      <c r="A65" s="65">
        <v>43</v>
      </c>
      <c r="B65" s="31">
        <v>1.6</v>
      </c>
      <c r="C65" s="47" t="s">
        <v>93</v>
      </c>
      <c r="D65" s="40">
        <f>21.53+5</f>
        <v>26.53</v>
      </c>
      <c r="E65" s="34">
        <f t="shared" si="0"/>
        <v>88.433333333333337</v>
      </c>
      <c r="F65" s="82">
        <v>8453</v>
      </c>
      <c r="G65" s="33">
        <f t="shared" si="5"/>
        <v>105.66249999999999</v>
      </c>
      <c r="H65" s="33"/>
      <c r="I65" s="33"/>
      <c r="J65" s="30"/>
      <c r="K65" s="31" t="str">
        <f t="shared" si="2"/>
        <v>x</v>
      </c>
      <c r="M65" s="10">
        <v>50</v>
      </c>
      <c r="N65" s="10">
        <v>2500</v>
      </c>
      <c r="O65" s="17"/>
    </row>
    <row r="66" spans="1:15" s="7" customFormat="1" ht="16.350000000000001" customHeight="1" x14ac:dyDescent="0.25">
      <c r="A66" s="65">
        <v>44</v>
      </c>
      <c r="B66" s="31">
        <v>1.7</v>
      </c>
      <c r="C66" s="47" t="s">
        <v>94</v>
      </c>
      <c r="D66" s="22">
        <v>27.95</v>
      </c>
      <c r="E66" s="34">
        <f t="shared" si="0"/>
        <v>93.166666666666657</v>
      </c>
      <c r="F66" s="76">
        <v>8718</v>
      </c>
      <c r="G66" s="33">
        <f t="shared" si="5"/>
        <v>108.97499999999999</v>
      </c>
      <c r="H66" s="33"/>
      <c r="I66" s="33"/>
      <c r="J66" s="30"/>
      <c r="K66" s="31" t="str">
        <f t="shared" si="2"/>
        <v>x</v>
      </c>
      <c r="M66" s="10">
        <v>50</v>
      </c>
      <c r="N66" s="10">
        <v>1250</v>
      </c>
      <c r="O66" s="17"/>
    </row>
    <row r="67" spans="1:15" s="7" customFormat="1" ht="16.350000000000001" customHeight="1" x14ac:dyDescent="0.25">
      <c r="A67" s="65">
        <v>45</v>
      </c>
      <c r="B67" s="31">
        <v>1.8</v>
      </c>
      <c r="C67" s="47" t="s">
        <v>95</v>
      </c>
      <c r="D67" s="40">
        <v>29.97</v>
      </c>
      <c r="E67" s="34">
        <f t="shared" si="0"/>
        <v>99.9</v>
      </c>
      <c r="F67" s="82">
        <v>3545</v>
      </c>
      <c r="G67" s="33">
        <f t="shared" si="5"/>
        <v>44.3125</v>
      </c>
      <c r="H67" s="33"/>
      <c r="I67" s="33"/>
      <c r="J67" s="30"/>
      <c r="K67" s="31" t="str">
        <f t="shared" si="2"/>
        <v>x</v>
      </c>
      <c r="M67" s="10">
        <v>50</v>
      </c>
      <c r="N67" s="10">
        <v>5000</v>
      </c>
      <c r="O67" s="17"/>
    </row>
    <row r="68" spans="1:15" s="7" customFormat="1" ht="16.350000000000001" customHeight="1" x14ac:dyDescent="0.25">
      <c r="A68" s="65">
        <v>46</v>
      </c>
      <c r="B68" s="31">
        <v>1.9</v>
      </c>
      <c r="C68" s="47" t="s">
        <v>96</v>
      </c>
      <c r="D68" s="40">
        <v>34.17</v>
      </c>
      <c r="E68" s="34">
        <f t="shared" si="0"/>
        <v>113.9</v>
      </c>
      <c r="F68" s="82">
        <v>5389</v>
      </c>
      <c r="G68" s="33">
        <f t="shared" si="5"/>
        <v>67.362499999999997</v>
      </c>
      <c r="H68" s="33"/>
      <c r="I68" s="33"/>
      <c r="J68" s="30"/>
      <c r="K68" s="31" t="str">
        <f t="shared" si="2"/>
        <v>x</v>
      </c>
      <c r="M68" s="10">
        <v>50</v>
      </c>
      <c r="N68" s="10">
        <v>5000</v>
      </c>
      <c r="O68" s="17"/>
    </row>
    <row r="69" spans="1:15" s="7" customFormat="1" ht="16.350000000000001" customHeight="1" x14ac:dyDescent="0.25">
      <c r="A69" s="65">
        <v>47</v>
      </c>
      <c r="B69" s="36" t="s">
        <v>17</v>
      </c>
      <c r="C69" s="47" t="s">
        <v>97</v>
      </c>
      <c r="D69" s="22">
        <v>28.55</v>
      </c>
      <c r="E69" s="34">
        <f t="shared" si="0"/>
        <v>95.166666666666671</v>
      </c>
      <c r="F69" s="76">
        <v>4018</v>
      </c>
      <c r="G69" s="33">
        <f t="shared" si="5"/>
        <v>50.224999999999994</v>
      </c>
      <c r="H69" s="33"/>
      <c r="I69" s="33"/>
      <c r="J69" s="30"/>
      <c r="K69" s="31" t="str">
        <f t="shared" si="2"/>
        <v>x</v>
      </c>
      <c r="M69" s="10">
        <v>50</v>
      </c>
      <c r="N69" s="10">
        <v>2500</v>
      </c>
      <c r="O69" s="17"/>
    </row>
    <row r="70" spans="1:15" s="7" customFormat="1" ht="16.350000000000001" customHeight="1" x14ac:dyDescent="0.25">
      <c r="A70" s="65">
        <v>48</v>
      </c>
      <c r="B70" s="36" t="s">
        <v>18</v>
      </c>
      <c r="C70" s="47" t="s">
        <v>98</v>
      </c>
      <c r="D70" s="22">
        <v>47.99</v>
      </c>
      <c r="E70" s="34">
        <f t="shared" si="0"/>
        <v>159.96666666666667</v>
      </c>
      <c r="F70" s="82">
        <v>9241</v>
      </c>
      <c r="G70" s="33">
        <f t="shared" si="5"/>
        <v>115.51249999999999</v>
      </c>
      <c r="H70" s="33"/>
      <c r="I70" s="33"/>
      <c r="J70" s="30"/>
      <c r="K70" s="31" t="str">
        <f t="shared" si="2"/>
        <v xml:space="preserve"> </v>
      </c>
      <c r="M70" s="10">
        <v>30</v>
      </c>
      <c r="N70" s="10">
        <v>8000</v>
      </c>
      <c r="O70" s="17"/>
    </row>
    <row r="71" spans="1:15" s="7" customFormat="1" ht="16.350000000000001" customHeight="1" x14ac:dyDescent="0.25">
      <c r="A71" s="65">
        <v>49</v>
      </c>
      <c r="B71" s="36" t="s">
        <v>20</v>
      </c>
      <c r="C71" s="47" t="s">
        <v>99</v>
      </c>
      <c r="D71" s="40">
        <v>37.340000000000003</v>
      </c>
      <c r="E71" s="34">
        <f t="shared" si="0"/>
        <v>124.46666666666668</v>
      </c>
      <c r="F71" s="76">
        <v>10729</v>
      </c>
      <c r="G71" s="33">
        <f t="shared" si="5"/>
        <v>134.11249999999998</v>
      </c>
      <c r="H71" s="33"/>
      <c r="I71" s="33"/>
      <c r="J71" s="30"/>
      <c r="K71" s="31" t="str">
        <f t="shared" si="2"/>
        <v xml:space="preserve"> </v>
      </c>
      <c r="M71" s="10">
        <v>50</v>
      </c>
      <c r="N71" s="10">
        <v>2250</v>
      </c>
      <c r="O71" s="17"/>
    </row>
    <row r="72" spans="1:15" s="7" customFormat="1" ht="16.350000000000001" customHeight="1" x14ac:dyDescent="0.25">
      <c r="A72" s="65"/>
      <c r="B72" s="28">
        <v>2</v>
      </c>
      <c r="C72" s="29" t="s">
        <v>53</v>
      </c>
      <c r="D72" s="37"/>
      <c r="E72" s="37"/>
      <c r="F72" s="72"/>
      <c r="G72" s="30"/>
      <c r="H72" s="30"/>
      <c r="I72" s="30"/>
      <c r="J72" s="30"/>
      <c r="K72" s="31" t="str">
        <f t="shared" si="2"/>
        <v>x</v>
      </c>
      <c r="M72" s="12"/>
      <c r="N72" s="12"/>
      <c r="O72" s="18"/>
    </row>
    <row r="73" spans="1:15" s="7" customFormat="1" ht="16.350000000000001" customHeight="1" x14ac:dyDescent="0.25">
      <c r="A73" s="65">
        <v>50</v>
      </c>
      <c r="B73" s="31">
        <v>2.1</v>
      </c>
      <c r="C73" s="39" t="s">
        <v>100</v>
      </c>
      <c r="D73" s="40">
        <v>7.74</v>
      </c>
      <c r="E73" s="34">
        <f t="shared" si="0"/>
        <v>25.8</v>
      </c>
      <c r="F73" s="82">
        <v>7221</v>
      </c>
      <c r="G73" s="33">
        <f t="shared" si="5"/>
        <v>90.262500000000003</v>
      </c>
      <c r="H73" s="33"/>
      <c r="I73" s="33"/>
      <c r="J73" s="30"/>
      <c r="K73" s="31" t="str">
        <f t="shared" si="2"/>
        <v>x</v>
      </c>
      <c r="M73" s="10">
        <v>14</v>
      </c>
      <c r="N73" s="10">
        <v>8000</v>
      </c>
      <c r="O73" s="17"/>
    </row>
    <row r="74" spans="1:15" s="7" customFormat="1" ht="16.350000000000001" customHeight="1" x14ac:dyDescent="0.25">
      <c r="A74" s="65"/>
      <c r="B74" s="28" t="s">
        <v>31</v>
      </c>
      <c r="C74" s="48" t="s">
        <v>101</v>
      </c>
      <c r="D74" s="40"/>
      <c r="E74" s="34"/>
      <c r="F74" s="75"/>
      <c r="G74" s="33"/>
      <c r="H74" s="33"/>
      <c r="I74" s="33"/>
      <c r="J74" s="30"/>
      <c r="K74" s="31" t="str">
        <f t="shared" si="2"/>
        <v>x</v>
      </c>
      <c r="M74" s="10">
        <v>14</v>
      </c>
      <c r="N74" s="10">
        <v>8000</v>
      </c>
      <c r="O74" s="17"/>
    </row>
    <row r="75" spans="1:15" s="7" customFormat="1" ht="17.45" customHeight="1" x14ac:dyDescent="0.25">
      <c r="A75" s="65"/>
      <c r="B75" s="45">
        <v>1</v>
      </c>
      <c r="C75" s="46" t="s">
        <v>41</v>
      </c>
      <c r="D75" s="40"/>
      <c r="E75" s="34"/>
      <c r="F75" s="75"/>
      <c r="G75" s="33"/>
      <c r="H75" s="33"/>
      <c r="I75" s="33"/>
      <c r="J75" s="30"/>
      <c r="K75" s="31" t="str">
        <f t="shared" si="2"/>
        <v>x</v>
      </c>
      <c r="M75" s="12">
        <v>150</v>
      </c>
      <c r="N75" s="12">
        <v>150000</v>
      </c>
      <c r="O75" s="18"/>
    </row>
    <row r="76" spans="1:15" s="7" customFormat="1" ht="17.45" customHeight="1" x14ac:dyDescent="0.25">
      <c r="A76" s="65">
        <v>51</v>
      </c>
      <c r="B76" s="31">
        <v>1.1000000000000001</v>
      </c>
      <c r="C76" s="39" t="s">
        <v>102</v>
      </c>
      <c r="D76" s="40">
        <v>43.95534</v>
      </c>
      <c r="E76" s="34">
        <f t="shared" ref="E76:E139" si="6">D76/30*100</f>
        <v>146.51780000000002</v>
      </c>
      <c r="F76" s="83">
        <v>4791</v>
      </c>
      <c r="G76" s="33">
        <f t="shared" si="5"/>
        <v>59.887500000000003</v>
      </c>
      <c r="H76" s="33"/>
      <c r="I76" s="33"/>
      <c r="J76" s="30"/>
      <c r="K76" s="31" t="str">
        <f t="shared" ref="K76:K139" si="7">IF(AND(E76&gt;=100,G76&gt;=100)," ","x")</f>
        <v>x</v>
      </c>
      <c r="M76" s="12"/>
      <c r="N76" s="12"/>
      <c r="O76" s="18"/>
    </row>
    <row r="77" spans="1:15" s="7" customFormat="1" ht="23.45" customHeight="1" x14ac:dyDescent="0.25">
      <c r="A77" s="65">
        <v>52</v>
      </c>
      <c r="B77" s="31">
        <v>1.2</v>
      </c>
      <c r="C77" s="39" t="s">
        <v>103</v>
      </c>
      <c r="D77" s="40">
        <v>57.593760000000003</v>
      </c>
      <c r="E77" s="34">
        <f t="shared" si="6"/>
        <v>191.97920000000002</v>
      </c>
      <c r="F77" s="83">
        <v>3273</v>
      </c>
      <c r="G77" s="33">
        <f t="shared" si="5"/>
        <v>40.912500000000001</v>
      </c>
      <c r="H77" s="33"/>
      <c r="I77" s="33"/>
      <c r="J77" s="30"/>
      <c r="K77" s="31" t="str">
        <f t="shared" si="7"/>
        <v>x</v>
      </c>
      <c r="M77" s="10">
        <v>50</v>
      </c>
      <c r="N77" s="10">
        <v>5000</v>
      </c>
      <c r="O77" s="17"/>
    </row>
    <row r="78" spans="1:15" s="7" customFormat="1" ht="25.5" customHeight="1" x14ac:dyDescent="0.25">
      <c r="A78" s="65">
        <v>53</v>
      </c>
      <c r="B78" s="31">
        <v>1.3</v>
      </c>
      <c r="C78" s="47" t="s">
        <v>104</v>
      </c>
      <c r="D78" s="40">
        <v>37.16525</v>
      </c>
      <c r="E78" s="34">
        <f t="shared" si="6"/>
        <v>123.88416666666666</v>
      </c>
      <c r="F78" s="76">
        <v>7922</v>
      </c>
      <c r="G78" s="33">
        <f t="shared" si="5"/>
        <v>99.024999999999991</v>
      </c>
      <c r="H78" s="33"/>
      <c r="I78" s="33"/>
      <c r="J78" s="30"/>
      <c r="K78" s="31" t="str">
        <f t="shared" si="7"/>
        <v>x</v>
      </c>
      <c r="M78" s="10">
        <v>50</v>
      </c>
      <c r="N78" s="10">
        <v>5000</v>
      </c>
      <c r="O78" s="17"/>
    </row>
    <row r="79" spans="1:15" s="7" customFormat="1" ht="23.45" customHeight="1" x14ac:dyDescent="0.25">
      <c r="A79" s="65">
        <v>54</v>
      </c>
      <c r="B79" s="31">
        <v>1.4</v>
      </c>
      <c r="C79" s="47" t="s">
        <v>105</v>
      </c>
      <c r="D79" s="40">
        <v>30.025500000000001</v>
      </c>
      <c r="E79" s="34">
        <f t="shared" si="6"/>
        <v>100.08500000000001</v>
      </c>
      <c r="F79" s="76">
        <v>5521</v>
      </c>
      <c r="G79" s="33">
        <f t="shared" si="5"/>
        <v>69.012500000000003</v>
      </c>
      <c r="H79" s="33"/>
      <c r="I79" s="33"/>
      <c r="J79" s="30"/>
      <c r="K79" s="31" t="str">
        <f t="shared" si="7"/>
        <v>x</v>
      </c>
      <c r="M79" s="10">
        <v>50</v>
      </c>
      <c r="N79" s="10">
        <v>2500</v>
      </c>
      <c r="O79" s="17"/>
    </row>
    <row r="80" spans="1:15" s="7" customFormat="1" ht="23.45" customHeight="1" x14ac:dyDescent="0.25">
      <c r="A80" s="65">
        <v>55</v>
      </c>
      <c r="B80" s="31">
        <v>1.5</v>
      </c>
      <c r="C80" s="47" t="s">
        <v>106</v>
      </c>
      <c r="D80" s="40">
        <v>77.450010000000006</v>
      </c>
      <c r="E80" s="34">
        <f t="shared" si="6"/>
        <v>258.16670000000005</v>
      </c>
      <c r="F80" s="76">
        <v>8621</v>
      </c>
      <c r="G80" s="33">
        <f t="shared" si="5"/>
        <v>107.7625</v>
      </c>
      <c r="H80" s="33"/>
      <c r="I80" s="33"/>
      <c r="J80" s="30"/>
      <c r="K80" s="31" t="str">
        <f t="shared" si="7"/>
        <v xml:space="preserve"> </v>
      </c>
      <c r="M80" s="10">
        <v>50</v>
      </c>
      <c r="N80" s="10">
        <v>2500</v>
      </c>
      <c r="O80" s="17"/>
    </row>
    <row r="81" spans="1:15" s="7" customFormat="1" ht="23.45" customHeight="1" x14ac:dyDescent="0.25">
      <c r="A81" s="65">
        <v>56</v>
      </c>
      <c r="B81" s="31">
        <v>1.6</v>
      </c>
      <c r="C81" s="47" t="s">
        <v>107</v>
      </c>
      <c r="D81" s="40">
        <v>35.912109999999998</v>
      </c>
      <c r="E81" s="34">
        <f t="shared" si="6"/>
        <v>119.70703333333333</v>
      </c>
      <c r="F81" s="76">
        <v>5137</v>
      </c>
      <c r="G81" s="33">
        <f t="shared" si="5"/>
        <v>64.212499999999991</v>
      </c>
      <c r="H81" s="33"/>
      <c r="I81" s="33"/>
      <c r="J81" s="30"/>
      <c r="K81" s="31" t="str">
        <f t="shared" si="7"/>
        <v>x</v>
      </c>
      <c r="M81" s="10">
        <v>30</v>
      </c>
      <c r="N81" s="10">
        <v>8000</v>
      </c>
      <c r="O81" s="17"/>
    </row>
    <row r="82" spans="1:15" s="7" customFormat="1" ht="23.45" customHeight="1" x14ac:dyDescent="0.25">
      <c r="A82" s="65">
        <v>57</v>
      </c>
      <c r="B82" s="31">
        <v>1.7</v>
      </c>
      <c r="C82" s="47" t="s">
        <v>108</v>
      </c>
      <c r="D82" s="40">
        <v>60.656679999999994</v>
      </c>
      <c r="E82" s="34">
        <f t="shared" si="6"/>
        <v>202.18893333333332</v>
      </c>
      <c r="F82" s="76">
        <v>3723</v>
      </c>
      <c r="G82" s="33">
        <f t="shared" si="5"/>
        <v>46.537500000000001</v>
      </c>
      <c r="H82" s="33"/>
      <c r="I82" s="33"/>
      <c r="J82" s="30"/>
      <c r="K82" s="31" t="str">
        <f t="shared" si="7"/>
        <v>x</v>
      </c>
      <c r="M82" s="12"/>
      <c r="N82" s="12"/>
      <c r="O82" s="18"/>
    </row>
    <row r="83" spans="1:15" s="7" customFormat="1" ht="23.45" customHeight="1" x14ac:dyDescent="0.25">
      <c r="A83" s="65">
        <v>58</v>
      </c>
      <c r="B83" s="31">
        <v>1.8</v>
      </c>
      <c r="C83" s="47" t="s">
        <v>109</v>
      </c>
      <c r="D83" s="40">
        <v>44.218630000000005</v>
      </c>
      <c r="E83" s="34">
        <f t="shared" si="6"/>
        <v>147.39543333333336</v>
      </c>
      <c r="F83" s="76">
        <v>6788</v>
      </c>
      <c r="G83" s="33">
        <f t="shared" si="5"/>
        <v>84.850000000000009</v>
      </c>
      <c r="H83" s="33"/>
      <c r="I83" s="33"/>
      <c r="J83" s="30"/>
      <c r="K83" s="31" t="str">
        <f t="shared" si="7"/>
        <v>x</v>
      </c>
      <c r="M83" s="11">
        <v>5.5</v>
      </c>
      <c r="N83" s="10">
        <v>7000</v>
      </c>
      <c r="O83" s="17"/>
    </row>
    <row r="84" spans="1:15" s="7" customFormat="1" ht="17.45" customHeight="1" x14ac:dyDescent="0.25">
      <c r="A84" s="65">
        <v>59</v>
      </c>
      <c r="B84" s="31">
        <v>1.9</v>
      </c>
      <c r="C84" s="47" t="s">
        <v>110</v>
      </c>
      <c r="D84" s="40">
        <v>37.39893</v>
      </c>
      <c r="E84" s="34">
        <f t="shared" si="6"/>
        <v>124.6631</v>
      </c>
      <c r="F84" s="76">
        <v>5484</v>
      </c>
      <c r="G84" s="33">
        <f t="shared" si="5"/>
        <v>68.55</v>
      </c>
      <c r="H84" s="33"/>
      <c r="I84" s="33"/>
      <c r="J84" s="30"/>
      <c r="K84" s="31" t="str">
        <f t="shared" si="7"/>
        <v>x</v>
      </c>
      <c r="M84" s="11">
        <v>5.5</v>
      </c>
      <c r="N84" s="10">
        <v>7000</v>
      </c>
      <c r="O84" s="17"/>
    </row>
    <row r="85" spans="1:15" s="7" customFormat="1" ht="17.45" customHeight="1" x14ac:dyDescent="0.25">
      <c r="A85" s="65">
        <v>60</v>
      </c>
      <c r="B85" s="36" t="s">
        <v>17</v>
      </c>
      <c r="C85" s="47" t="s">
        <v>111</v>
      </c>
      <c r="D85" s="40">
        <v>31.831280000000003</v>
      </c>
      <c r="E85" s="34">
        <f t="shared" si="6"/>
        <v>106.10426666666667</v>
      </c>
      <c r="F85" s="76">
        <v>7166</v>
      </c>
      <c r="G85" s="33">
        <f t="shared" si="5"/>
        <v>89.575000000000003</v>
      </c>
      <c r="H85" s="33"/>
      <c r="I85" s="33"/>
      <c r="J85" s="30"/>
      <c r="K85" s="31" t="str">
        <f t="shared" si="7"/>
        <v>x</v>
      </c>
      <c r="M85" s="11">
        <v>5.5</v>
      </c>
      <c r="N85" s="10">
        <v>7000</v>
      </c>
      <c r="O85" s="17"/>
    </row>
    <row r="86" spans="1:15" s="7" customFormat="1" ht="17.45" customHeight="1" x14ac:dyDescent="0.25">
      <c r="A86" s="65"/>
      <c r="B86" s="28">
        <v>2</v>
      </c>
      <c r="C86" s="29" t="s">
        <v>53</v>
      </c>
      <c r="D86" s="37"/>
      <c r="E86" s="37"/>
      <c r="F86" s="72"/>
      <c r="G86" s="30"/>
      <c r="H86" s="30"/>
      <c r="I86" s="30"/>
      <c r="J86" s="30"/>
      <c r="K86" s="31" t="str">
        <f t="shared" si="7"/>
        <v>x</v>
      </c>
      <c r="M86" s="11">
        <v>5.5</v>
      </c>
      <c r="N86" s="10">
        <v>7000</v>
      </c>
      <c r="O86" s="17"/>
    </row>
    <row r="87" spans="1:15" s="7" customFormat="1" ht="17.45" customHeight="1" x14ac:dyDescent="0.25">
      <c r="A87" s="65">
        <v>61</v>
      </c>
      <c r="B87" s="31">
        <v>2.1</v>
      </c>
      <c r="C87" s="47" t="s">
        <v>112</v>
      </c>
      <c r="D87" s="40">
        <v>11.61059</v>
      </c>
      <c r="E87" s="34">
        <f t="shared" si="6"/>
        <v>38.701966666666664</v>
      </c>
      <c r="F87" s="76">
        <v>7878</v>
      </c>
      <c r="G87" s="33">
        <f t="shared" si="5"/>
        <v>98.474999999999994</v>
      </c>
      <c r="H87" s="33"/>
      <c r="I87" s="33"/>
      <c r="J87" s="30"/>
      <c r="K87" s="31" t="str">
        <f t="shared" si="7"/>
        <v>x</v>
      </c>
      <c r="M87" s="11">
        <v>5.5</v>
      </c>
      <c r="N87" s="10">
        <v>7000</v>
      </c>
      <c r="O87" s="17"/>
    </row>
    <row r="88" spans="1:15" s="7" customFormat="1" ht="17.45" customHeight="1" x14ac:dyDescent="0.25">
      <c r="A88" s="66"/>
      <c r="B88" s="28" t="s">
        <v>32</v>
      </c>
      <c r="C88" s="48" t="s">
        <v>113</v>
      </c>
      <c r="D88" s="49"/>
      <c r="E88" s="50"/>
      <c r="F88" s="77"/>
      <c r="G88" s="51"/>
      <c r="H88" s="51"/>
      <c r="I88" s="51"/>
      <c r="J88" s="37"/>
      <c r="K88" s="31" t="str">
        <f t="shared" si="7"/>
        <v>x</v>
      </c>
      <c r="M88" s="11">
        <v>5.5</v>
      </c>
      <c r="N88" s="10">
        <v>7000</v>
      </c>
      <c r="O88" s="17"/>
    </row>
    <row r="89" spans="1:15" s="7" customFormat="1" ht="17.45" customHeight="1" x14ac:dyDescent="0.25">
      <c r="A89" s="66"/>
      <c r="B89" s="45">
        <v>1</v>
      </c>
      <c r="C89" s="46" t="s">
        <v>41</v>
      </c>
      <c r="D89" s="49"/>
      <c r="E89" s="50"/>
      <c r="F89" s="77"/>
      <c r="G89" s="51"/>
      <c r="H89" s="51"/>
      <c r="I89" s="51"/>
      <c r="J89" s="37"/>
      <c r="K89" s="31" t="str">
        <f t="shared" si="7"/>
        <v>x</v>
      </c>
      <c r="M89" s="11">
        <v>5.5</v>
      </c>
      <c r="N89" s="10">
        <v>7000</v>
      </c>
      <c r="O89" s="17"/>
    </row>
    <row r="90" spans="1:15" s="7" customFormat="1" ht="17.45" customHeight="1" x14ac:dyDescent="0.25">
      <c r="A90" s="65">
        <v>62</v>
      </c>
      <c r="B90" s="31">
        <v>1.1000000000000001</v>
      </c>
      <c r="C90" s="39" t="s">
        <v>114</v>
      </c>
      <c r="D90" s="40">
        <v>11.184989100000001</v>
      </c>
      <c r="E90" s="34">
        <f t="shared" si="6"/>
        <v>37.283297000000005</v>
      </c>
      <c r="F90" s="75">
        <v>11506</v>
      </c>
      <c r="G90" s="33">
        <f t="shared" si="5"/>
        <v>143.82499999999999</v>
      </c>
      <c r="H90" s="33"/>
      <c r="I90" s="33"/>
      <c r="J90" s="30"/>
      <c r="K90" s="31" t="str">
        <f t="shared" si="7"/>
        <v>x</v>
      </c>
      <c r="M90" s="11">
        <v>5.5</v>
      </c>
      <c r="N90" s="10">
        <v>7000</v>
      </c>
      <c r="O90" s="17"/>
    </row>
    <row r="91" spans="1:15" s="7" customFormat="1" ht="17.45" customHeight="1" x14ac:dyDescent="0.25">
      <c r="A91" s="65">
        <v>63</v>
      </c>
      <c r="B91" s="31">
        <v>1.2</v>
      </c>
      <c r="C91" s="39" t="s">
        <v>115</v>
      </c>
      <c r="D91" s="40">
        <v>12.6386915</v>
      </c>
      <c r="E91" s="34">
        <f t="shared" si="6"/>
        <v>42.128971666666665</v>
      </c>
      <c r="F91" s="75">
        <v>15885</v>
      </c>
      <c r="G91" s="33">
        <f t="shared" si="5"/>
        <v>198.5625</v>
      </c>
      <c r="H91" s="33"/>
      <c r="I91" s="33"/>
      <c r="J91" s="30"/>
      <c r="K91" s="31" t="str">
        <f t="shared" si="7"/>
        <v>x</v>
      </c>
      <c r="M91" s="11">
        <v>5.5</v>
      </c>
      <c r="N91" s="10">
        <v>7000</v>
      </c>
      <c r="O91" s="17"/>
    </row>
    <row r="92" spans="1:15" s="7" customFormat="1" ht="17.45" customHeight="1" x14ac:dyDescent="0.25">
      <c r="A92" s="65">
        <v>64</v>
      </c>
      <c r="B92" s="31">
        <v>1.3</v>
      </c>
      <c r="C92" s="39" t="s">
        <v>116</v>
      </c>
      <c r="D92" s="40">
        <v>20.1922043</v>
      </c>
      <c r="E92" s="34">
        <f t="shared" si="6"/>
        <v>67.307347666666672</v>
      </c>
      <c r="F92" s="83">
        <v>10622</v>
      </c>
      <c r="G92" s="33">
        <f t="shared" si="5"/>
        <v>132.77500000000001</v>
      </c>
      <c r="H92" s="33"/>
      <c r="I92" s="33"/>
      <c r="J92" s="30"/>
      <c r="K92" s="31" t="str">
        <f t="shared" si="7"/>
        <v>x</v>
      </c>
      <c r="M92" s="11">
        <v>5.5</v>
      </c>
      <c r="N92" s="10">
        <v>7000</v>
      </c>
      <c r="O92" s="17"/>
    </row>
    <row r="93" spans="1:15" s="7" customFormat="1" ht="17.45" customHeight="1" x14ac:dyDescent="0.25">
      <c r="A93" s="65">
        <v>65</v>
      </c>
      <c r="B93" s="31">
        <v>1.4</v>
      </c>
      <c r="C93" s="39" t="s">
        <v>117</v>
      </c>
      <c r="D93" s="40">
        <v>12.572274</v>
      </c>
      <c r="E93" s="34">
        <f t="shared" si="6"/>
        <v>41.907580000000003</v>
      </c>
      <c r="F93" s="83">
        <v>10060</v>
      </c>
      <c r="G93" s="33">
        <f t="shared" si="5"/>
        <v>125.75</v>
      </c>
      <c r="H93" s="33"/>
      <c r="I93" s="33"/>
      <c r="J93" s="30"/>
      <c r="K93" s="31" t="str">
        <f t="shared" si="7"/>
        <v>x</v>
      </c>
      <c r="M93" s="11">
        <v>5.5</v>
      </c>
      <c r="N93" s="10">
        <v>7000</v>
      </c>
      <c r="O93" s="17"/>
    </row>
    <row r="94" spans="1:15" s="7" customFormat="1" ht="17.45" customHeight="1" x14ac:dyDescent="0.25">
      <c r="A94" s="65">
        <v>66</v>
      </c>
      <c r="B94" s="31">
        <v>1.5</v>
      </c>
      <c r="C94" s="39" t="s">
        <v>118</v>
      </c>
      <c r="D94" s="40">
        <v>10.5671667</v>
      </c>
      <c r="E94" s="34">
        <f t="shared" si="6"/>
        <v>35.223889</v>
      </c>
      <c r="F94" s="75">
        <v>8775</v>
      </c>
      <c r="G94" s="33">
        <f t="shared" si="5"/>
        <v>109.6875</v>
      </c>
      <c r="H94" s="33"/>
      <c r="I94" s="33"/>
      <c r="J94" s="30"/>
      <c r="K94" s="31" t="str">
        <f t="shared" si="7"/>
        <v>x</v>
      </c>
      <c r="M94" s="11">
        <v>5.5</v>
      </c>
      <c r="N94" s="10">
        <v>7000</v>
      </c>
      <c r="O94" s="17"/>
    </row>
    <row r="95" spans="1:15" s="7" customFormat="1" ht="17.45" customHeight="1" x14ac:dyDescent="0.25">
      <c r="A95" s="65">
        <v>67</v>
      </c>
      <c r="B95" s="31">
        <v>1.6</v>
      </c>
      <c r="C95" s="39" t="s">
        <v>119</v>
      </c>
      <c r="D95" s="40">
        <v>39.585622999999998</v>
      </c>
      <c r="E95" s="34">
        <f t="shared" si="6"/>
        <v>131.95207666666667</v>
      </c>
      <c r="F95" s="75">
        <v>7079</v>
      </c>
      <c r="G95" s="33">
        <f t="shared" si="5"/>
        <v>88.487499999999997</v>
      </c>
      <c r="H95" s="33"/>
      <c r="I95" s="33"/>
      <c r="J95" s="30"/>
      <c r="K95" s="31" t="str">
        <f t="shared" si="7"/>
        <v>x</v>
      </c>
      <c r="M95" s="11">
        <v>5.5</v>
      </c>
      <c r="N95" s="10">
        <v>7000</v>
      </c>
      <c r="O95" s="17"/>
    </row>
    <row r="96" spans="1:15" s="7" customFormat="1" ht="16.350000000000001" customHeight="1" x14ac:dyDescent="0.25">
      <c r="A96" s="65">
        <v>68</v>
      </c>
      <c r="B96" s="31">
        <v>1.7</v>
      </c>
      <c r="C96" s="39" t="s">
        <v>120</v>
      </c>
      <c r="D96" s="40">
        <v>17.1978802</v>
      </c>
      <c r="E96" s="34">
        <f t="shared" si="6"/>
        <v>57.326267333333334</v>
      </c>
      <c r="F96" s="83">
        <v>7929</v>
      </c>
      <c r="G96" s="33">
        <f t="shared" si="5"/>
        <v>99.112499999999997</v>
      </c>
      <c r="H96" s="33"/>
      <c r="I96" s="33"/>
      <c r="J96" s="30"/>
      <c r="K96" s="31" t="str">
        <f t="shared" si="7"/>
        <v>x</v>
      </c>
      <c r="M96" s="12">
        <v>450</v>
      </c>
      <c r="N96" s="12">
        <v>120000</v>
      </c>
      <c r="O96" s="18"/>
    </row>
    <row r="97" spans="1:15" s="7" customFormat="1" ht="16.350000000000001" customHeight="1" x14ac:dyDescent="0.25">
      <c r="A97" s="65">
        <v>69</v>
      </c>
      <c r="B97" s="31">
        <v>1.8</v>
      </c>
      <c r="C97" s="39" t="s">
        <v>121</v>
      </c>
      <c r="D97" s="40">
        <v>17.375952900000001</v>
      </c>
      <c r="E97" s="34">
        <f t="shared" si="6"/>
        <v>57.919843000000007</v>
      </c>
      <c r="F97" s="83">
        <v>7852</v>
      </c>
      <c r="G97" s="33">
        <f t="shared" si="5"/>
        <v>98.15</v>
      </c>
      <c r="H97" s="33"/>
      <c r="I97" s="33"/>
      <c r="J97" s="30"/>
      <c r="K97" s="31" t="str">
        <f t="shared" si="7"/>
        <v>x</v>
      </c>
      <c r="M97" s="10"/>
      <c r="N97" s="10"/>
      <c r="O97" s="17"/>
    </row>
    <row r="98" spans="1:15" s="7" customFormat="1" ht="16.350000000000001" customHeight="1" x14ac:dyDescent="0.25">
      <c r="A98" s="65">
        <v>70</v>
      </c>
      <c r="B98" s="31">
        <v>1.9</v>
      </c>
      <c r="C98" s="39" t="s">
        <v>122</v>
      </c>
      <c r="D98" s="40">
        <v>81.437476500000002</v>
      </c>
      <c r="E98" s="34">
        <f t="shared" si="6"/>
        <v>271.45825500000001</v>
      </c>
      <c r="F98" s="83">
        <v>1846</v>
      </c>
      <c r="G98" s="33">
        <f t="shared" si="5"/>
        <v>23.075000000000003</v>
      </c>
      <c r="H98" s="33"/>
      <c r="I98" s="33"/>
      <c r="J98" s="30"/>
      <c r="K98" s="31" t="str">
        <f t="shared" si="7"/>
        <v>x</v>
      </c>
      <c r="M98" s="10">
        <v>50</v>
      </c>
      <c r="N98" s="10">
        <v>2250</v>
      </c>
      <c r="O98" s="17"/>
    </row>
    <row r="99" spans="1:15" s="7" customFormat="1" ht="16.350000000000001" customHeight="1" x14ac:dyDescent="0.25">
      <c r="A99" s="65">
        <v>71</v>
      </c>
      <c r="B99" s="36" t="s">
        <v>17</v>
      </c>
      <c r="C99" s="39" t="s">
        <v>123</v>
      </c>
      <c r="D99" s="40">
        <v>32.739937300000001</v>
      </c>
      <c r="E99" s="34">
        <f t="shared" si="6"/>
        <v>109.13312433333333</v>
      </c>
      <c r="F99" s="83">
        <v>5676</v>
      </c>
      <c r="G99" s="33">
        <f t="shared" si="5"/>
        <v>70.95</v>
      </c>
      <c r="H99" s="33"/>
      <c r="I99" s="33"/>
      <c r="J99" s="30"/>
      <c r="K99" s="31" t="str">
        <f t="shared" si="7"/>
        <v>x</v>
      </c>
      <c r="M99" s="10">
        <v>30</v>
      </c>
      <c r="N99" s="10">
        <v>8000</v>
      </c>
      <c r="O99" s="17"/>
    </row>
    <row r="100" spans="1:15" s="7" customFormat="1" ht="16.350000000000001" customHeight="1" x14ac:dyDescent="0.25">
      <c r="A100" s="65">
        <v>72</v>
      </c>
      <c r="B100" s="36" t="s">
        <v>18</v>
      </c>
      <c r="C100" s="39" t="s">
        <v>124</v>
      </c>
      <c r="D100" s="40">
        <v>34.923046200000002</v>
      </c>
      <c r="E100" s="34">
        <f t="shared" si="6"/>
        <v>116.41015400000001</v>
      </c>
      <c r="F100" s="83">
        <v>6580</v>
      </c>
      <c r="G100" s="33">
        <f t="shared" si="5"/>
        <v>82.25</v>
      </c>
      <c r="H100" s="33"/>
      <c r="I100" s="33"/>
      <c r="J100" s="30"/>
      <c r="K100" s="31" t="str">
        <f t="shared" si="7"/>
        <v>x</v>
      </c>
      <c r="M100" s="10">
        <v>30</v>
      </c>
      <c r="N100" s="10">
        <v>8000</v>
      </c>
      <c r="O100" s="17"/>
    </row>
    <row r="101" spans="1:15" s="7" customFormat="1" ht="16.350000000000001" customHeight="1" x14ac:dyDescent="0.25">
      <c r="A101" s="65"/>
      <c r="B101" s="28">
        <v>2</v>
      </c>
      <c r="C101" s="29" t="s">
        <v>53</v>
      </c>
      <c r="D101" s="37"/>
      <c r="E101" s="37"/>
      <c r="F101" s="72"/>
      <c r="G101" s="30"/>
      <c r="H101" s="30"/>
      <c r="I101" s="30"/>
      <c r="J101" s="30"/>
      <c r="K101" s="31" t="str">
        <f t="shared" si="7"/>
        <v>x</v>
      </c>
      <c r="M101" s="10">
        <v>30</v>
      </c>
      <c r="N101" s="10">
        <v>8000</v>
      </c>
      <c r="O101" s="17"/>
    </row>
    <row r="102" spans="1:15" s="7" customFormat="1" ht="16.350000000000001" customHeight="1" x14ac:dyDescent="0.25">
      <c r="A102" s="65">
        <v>73</v>
      </c>
      <c r="B102" s="31">
        <v>2.1</v>
      </c>
      <c r="C102" s="39" t="s">
        <v>125</v>
      </c>
      <c r="D102" s="40">
        <v>8.7442226000000005</v>
      </c>
      <c r="E102" s="34">
        <f>D102/30*100</f>
        <v>29.147408666666667</v>
      </c>
      <c r="F102" s="84">
        <v>17387</v>
      </c>
      <c r="G102" s="33">
        <f t="shared" ref="G102:G165" si="8">F102/8000*100</f>
        <v>217.33750000000001</v>
      </c>
      <c r="H102" s="33"/>
      <c r="I102" s="33"/>
      <c r="J102" s="30"/>
      <c r="K102" s="31" t="str">
        <f t="shared" si="7"/>
        <v>x</v>
      </c>
      <c r="M102" s="10">
        <v>30</v>
      </c>
      <c r="N102" s="10">
        <v>8000</v>
      </c>
      <c r="O102" s="17"/>
    </row>
    <row r="103" spans="1:15" s="7" customFormat="1" ht="16.350000000000001" customHeight="1" x14ac:dyDescent="0.25">
      <c r="A103" s="66"/>
      <c r="B103" s="28" t="s">
        <v>33</v>
      </c>
      <c r="C103" s="48" t="s">
        <v>126</v>
      </c>
      <c r="D103" s="49"/>
      <c r="E103" s="50"/>
      <c r="F103" s="77"/>
      <c r="G103" s="51"/>
      <c r="H103" s="51"/>
      <c r="I103" s="51"/>
      <c r="J103" s="37"/>
      <c r="K103" s="31" t="str">
        <f t="shared" si="7"/>
        <v>x</v>
      </c>
      <c r="M103" s="10">
        <v>30</v>
      </c>
      <c r="N103" s="10">
        <v>8000</v>
      </c>
      <c r="O103" s="17"/>
    </row>
    <row r="104" spans="1:15" s="7" customFormat="1" ht="16.350000000000001" customHeight="1" x14ac:dyDescent="0.25">
      <c r="A104" s="66"/>
      <c r="B104" s="45">
        <v>1</v>
      </c>
      <c r="C104" s="46" t="s">
        <v>41</v>
      </c>
      <c r="D104" s="49"/>
      <c r="E104" s="50"/>
      <c r="F104" s="77"/>
      <c r="G104" s="51"/>
      <c r="H104" s="51"/>
      <c r="I104" s="51"/>
      <c r="J104" s="37"/>
      <c r="K104" s="31" t="str">
        <f t="shared" si="7"/>
        <v>x</v>
      </c>
      <c r="M104" s="10">
        <v>30</v>
      </c>
      <c r="N104" s="10">
        <v>8000</v>
      </c>
      <c r="O104" s="17"/>
    </row>
    <row r="105" spans="1:15" s="7" customFormat="1" ht="16.350000000000001" customHeight="1" x14ac:dyDescent="0.25">
      <c r="A105" s="65">
        <v>74</v>
      </c>
      <c r="B105" s="31">
        <v>1.1000000000000001</v>
      </c>
      <c r="C105" s="39" t="s">
        <v>127</v>
      </c>
      <c r="D105" s="40">
        <v>39.547899999999998</v>
      </c>
      <c r="E105" s="34">
        <f t="shared" si="6"/>
        <v>131.82633333333334</v>
      </c>
      <c r="F105" s="83">
        <v>6619</v>
      </c>
      <c r="G105" s="33">
        <f t="shared" si="8"/>
        <v>82.737499999999997</v>
      </c>
      <c r="H105" s="33"/>
      <c r="I105" s="33"/>
      <c r="J105" s="30"/>
      <c r="K105" s="31" t="str">
        <f t="shared" si="7"/>
        <v>x</v>
      </c>
      <c r="M105" s="10">
        <v>30</v>
      </c>
      <c r="N105" s="10">
        <v>8000</v>
      </c>
      <c r="O105" s="17"/>
    </row>
    <row r="106" spans="1:15" s="7" customFormat="1" ht="16.350000000000001" customHeight="1" x14ac:dyDescent="0.25">
      <c r="A106" s="65">
        <v>75</v>
      </c>
      <c r="B106" s="31">
        <v>1.2</v>
      </c>
      <c r="C106" s="39" t="s">
        <v>128</v>
      </c>
      <c r="D106" s="40">
        <v>52.285769999999999</v>
      </c>
      <c r="E106" s="34">
        <f t="shared" si="6"/>
        <v>174.2859</v>
      </c>
      <c r="F106" s="83">
        <v>12873</v>
      </c>
      <c r="G106" s="33">
        <f t="shared" si="8"/>
        <v>160.91249999999999</v>
      </c>
      <c r="H106" s="33"/>
      <c r="I106" s="33"/>
      <c r="J106" s="30"/>
      <c r="K106" s="31" t="str">
        <f t="shared" si="7"/>
        <v xml:space="preserve"> </v>
      </c>
      <c r="M106" s="10">
        <v>30</v>
      </c>
      <c r="N106" s="10">
        <v>8000</v>
      </c>
      <c r="O106" s="17"/>
    </row>
    <row r="107" spans="1:15" s="7" customFormat="1" ht="16.350000000000001" customHeight="1" x14ac:dyDescent="0.25">
      <c r="A107" s="65">
        <v>76</v>
      </c>
      <c r="B107" s="31">
        <v>1.3</v>
      </c>
      <c r="C107" s="39" t="s">
        <v>129</v>
      </c>
      <c r="D107" s="22">
        <v>41.15</v>
      </c>
      <c r="E107" s="34">
        <f t="shared" si="6"/>
        <v>137.16666666666666</v>
      </c>
      <c r="F107" s="83">
        <v>9045</v>
      </c>
      <c r="G107" s="33">
        <f t="shared" si="8"/>
        <v>113.0625</v>
      </c>
      <c r="H107" s="33"/>
      <c r="I107" s="33"/>
      <c r="J107" s="30"/>
      <c r="K107" s="31" t="str">
        <f t="shared" si="7"/>
        <v xml:space="preserve"> </v>
      </c>
      <c r="M107" s="10">
        <v>30</v>
      </c>
      <c r="N107" s="10">
        <v>8000</v>
      </c>
      <c r="O107" s="17"/>
    </row>
    <row r="108" spans="1:15" s="7" customFormat="1" ht="16.350000000000001" customHeight="1" x14ac:dyDescent="0.25">
      <c r="A108" s="65">
        <v>77</v>
      </c>
      <c r="B108" s="31">
        <v>1.4</v>
      </c>
      <c r="C108" s="39" t="s">
        <v>130</v>
      </c>
      <c r="D108" s="40">
        <v>48.95</v>
      </c>
      <c r="E108" s="34">
        <f t="shared" si="6"/>
        <v>163.16666666666669</v>
      </c>
      <c r="F108" s="83">
        <v>7830</v>
      </c>
      <c r="G108" s="33">
        <f t="shared" si="8"/>
        <v>97.875</v>
      </c>
      <c r="H108" s="33"/>
      <c r="I108" s="33"/>
      <c r="J108" s="30"/>
      <c r="K108" s="31" t="str">
        <f t="shared" si="7"/>
        <v>x</v>
      </c>
      <c r="M108" s="10">
        <v>30</v>
      </c>
      <c r="N108" s="10">
        <v>8000</v>
      </c>
      <c r="O108" s="17"/>
    </row>
    <row r="109" spans="1:15" s="7" customFormat="1" ht="16.350000000000001" customHeight="1" x14ac:dyDescent="0.25">
      <c r="A109" s="65">
        <v>78</v>
      </c>
      <c r="B109" s="31">
        <v>1.5</v>
      </c>
      <c r="C109" s="39" t="s">
        <v>131</v>
      </c>
      <c r="D109" s="22">
        <v>32.79</v>
      </c>
      <c r="E109" s="34">
        <f t="shared" si="6"/>
        <v>109.3</v>
      </c>
      <c r="F109" s="83">
        <v>9272</v>
      </c>
      <c r="G109" s="33">
        <f t="shared" si="8"/>
        <v>115.9</v>
      </c>
      <c r="H109" s="33"/>
      <c r="I109" s="33"/>
      <c r="J109" s="30"/>
      <c r="K109" s="31" t="str">
        <f t="shared" si="7"/>
        <v xml:space="preserve"> </v>
      </c>
      <c r="M109" s="10">
        <v>50</v>
      </c>
      <c r="N109" s="10">
        <v>2500</v>
      </c>
      <c r="O109" s="17"/>
    </row>
    <row r="110" spans="1:15" s="7" customFormat="1" ht="16.350000000000001" customHeight="1" x14ac:dyDescent="0.25">
      <c r="A110" s="65">
        <v>79</v>
      </c>
      <c r="B110" s="31">
        <v>1.6</v>
      </c>
      <c r="C110" s="39" t="s">
        <v>132</v>
      </c>
      <c r="D110" s="40">
        <v>41.093000000000004</v>
      </c>
      <c r="E110" s="34">
        <f t="shared" si="6"/>
        <v>136.97666666666669</v>
      </c>
      <c r="F110" s="76">
        <v>2599</v>
      </c>
      <c r="G110" s="33">
        <f t="shared" si="8"/>
        <v>32.487500000000004</v>
      </c>
      <c r="H110" s="33"/>
      <c r="I110" s="33"/>
      <c r="J110" s="30"/>
      <c r="K110" s="31" t="str">
        <f t="shared" si="7"/>
        <v>x</v>
      </c>
      <c r="M110" s="10">
        <v>30</v>
      </c>
      <c r="N110" s="10">
        <v>8000</v>
      </c>
      <c r="O110" s="17"/>
    </row>
    <row r="111" spans="1:15" s="7" customFormat="1" ht="16.350000000000001" customHeight="1" x14ac:dyDescent="0.25">
      <c r="A111" s="65">
        <v>80</v>
      </c>
      <c r="B111" s="31">
        <v>1.7</v>
      </c>
      <c r="C111" s="39" t="s">
        <v>133</v>
      </c>
      <c r="D111" s="22">
        <v>35.89</v>
      </c>
      <c r="E111" s="34">
        <f t="shared" si="6"/>
        <v>119.63333333333333</v>
      </c>
      <c r="F111" s="83">
        <v>9721</v>
      </c>
      <c r="G111" s="33">
        <f t="shared" si="8"/>
        <v>121.5125</v>
      </c>
      <c r="H111" s="33"/>
      <c r="I111" s="33"/>
      <c r="J111" s="30"/>
      <c r="K111" s="31" t="str">
        <f t="shared" si="7"/>
        <v xml:space="preserve"> </v>
      </c>
      <c r="M111" s="10">
        <v>50</v>
      </c>
      <c r="N111" s="10">
        <v>5000</v>
      </c>
      <c r="O111" s="17"/>
    </row>
    <row r="112" spans="1:15" s="7" customFormat="1" ht="16.350000000000001" customHeight="1" x14ac:dyDescent="0.25">
      <c r="A112" s="65">
        <v>81</v>
      </c>
      <c r="B112" s="31">
        <v>1.8</v>
      </c>
      <c r="C112" s="39" t="s">
        <v>134</v>
      </c>
      <c r="D112" s="22">
        <v>71.41</v>
      </c>
      <c r="E112" s="34">
        <f t="shared" si="6"/>
        <v>238.03333333333333</v>
      </c>
      <c r="F112" s="83">
        <v>9443</v>
      </c>
      <c r="G112" s="33">
        <f t="shared" si="8"/>
        <v>118.03749999999999</v>
      </c>
      <c r="H112" s="33"/>
      <c r="I112" s="33"/>
      <c r="J112" s="30"/>
      <c r="K112" s="31" t="str">
        <f t="shared" si="7"/>
        <v xml:space="preserve"> </v>
      </c>
      <c r="M112" s="10">
        <v>50</v>
      </c>
      <c r="N112" s="10">
        <v>2000</v>
      </c>
      <c r="O112" s="17"/>
    </row>
    <row r="113" spans="1:17" s="7" customFormat="1" ht="16.350000000000001" customHeight="1" x14ac:dyDescent="0.25">
      <c r="A113" s="65">
        <v>82</v>
      </c>
      <c r="B113" s="31">
        <v>1.9</v>
      </c>
      <c r="C113" s="39" t="s">
        <v>135</v>
      </c>
      <c r="D113" s="22">
        <v>26.83</v>
      </c>
      <c r="E113" s="34">
        <f t="shared" si="6"/>
        <v>89.433333333333337</v>
      </c>
      <c r="F113" s="82">
        <v>3766</v>
      </c>
      <c r="G113" s="33">
        <f t="shared" si="8"/>
        <v>47.075000000000003</v>
      </c>
      <c r="H113" s="33"/>
      <c r="I113" s="33"/>
      <c r="J113" s="30"/>
      <c r="K113" s="31" t="str">
        <f t="shared" si="7"/>
        <v>x</v>
      </c>
      <c r="M113" s="10">
        <v>30</v>
      </c>
      <c r="N113" s="10">
        <v>8000</v>
      </c>
      <c r="O113" s="17"/>
    </row>
    <row r="114" spans="1:17" s="7" customFormat="1" ht="16.350000000000001" customHeight="1" x14ac:dyDescent="0.25">
      <c r="A114" s="65">
        <v>83</v>
      </c>
      <c r="B114" s="36" t="s">
        <v>17</v>
      </c>
      <c r="C114" s="39" t="s">
        <v>136</v>
      </c>
      <c r="D114" s="40">
        <v>30.859940000000002</v>
      </c>
      <c r="E114" s="34">
        <f t="shared" si="6"/>
        <v>102.86646666666668</v>
      </c>
      <c r="F114" s="83">
        <v>2626</v>
      </c>
      <c r="G114" s="33">
        <f t="shared" si="8"/>
        <v>32.824999999999996</v>
      </c>
      <c r="H114" s="33"/>
      <c r="I114" s="33"/>
      <c r="J114" s="30"/>
      <c r="K114" s="31" t="str">
        <f t="shared" si="7"/>
        <v>x</v>
      </c>
      <c r="M114" s="10">
        <v>30</v>
      </c>
      <c r="N114" s="10">
        <v>8000</v>
      </c>
      <c r="O114" s="17"/>
    </row>
    <row r="115" spans="1:17" s="7" customFormat="1" ht="16.350000000000001" customHeight="1" x14ac:dyDescent="0.25">
      <c r="A115" s="65"/>
      <c r="B115" s="45">
        <v>2</v>
      </c>
      <c r="C115" s="29" t="s">
        <v>53</v>
      </c>
      <c r="D115" s="37"/>
      <c r="E115" s="37"/>
      <c r="F115" s="72"/>
      <c r="G115" s="30"/>
      <c r="H115" s="30"/>
      <c r="I115" s="30"/>
      <c r="J115" s="30"/>
      <c r="K115" s="31" t="str">
        <f t="shared" si="7"/>
        <v>x</v>
      </c>
      <c r="M115" s="10">
        <v>30</v>
      </c>
      <c r="N115" s="10">
        <v>8000</v>
      </c>
      <c r="O115" s="17"/>
    </row>
    <row r="116" spans="1:17" s="7" customFormat="1" ht="16.350000000000001" customHeight="1" x14ac:dyDescent="0.25">
      <c r="A116" s="65">
        <v>84</v>
      </c>
      <c r="B116" s="31">
        <v>2.1</v>
      </c>
      <c r="C116" s="39" t="s">
        <v>137</v>
      </c>
      <c r="D116" s="22">
        <v>8.11</v>
      </c>
      <c r="E116" s="34">
        <f t="shared" si="6"/>
        <v>27.033333333333331</v>
      </c>
      <c r="F116" s="83">
        <v>7468</v>
      </c>
      <c r="G116" s="33">
        <f t="shared" si="8"/>
        <v>93.35</v>
      </c>
      <c r="H116" s="33"/>
      <c r="I116" s="33"/>
      <c r="J116" s="30"/>
      <c r="K116" s="31" t="str">
        <f t="shared" si="7"/>
        <v>x</v>
      </c>
      <c r="M116" s="10">
        <v>30</v>
      </c>
      <c r="N116" s="10">
        <v>8000</v>
      </c>
      <c r="O116" s="17"/>
    </row>
    <row r="117" spans="1:17" s="7" customFormat="1" ht="16.350000000000001" customHeight="1" x14ac:dyDescent="0.25">
      <c r="A117" s="66"/>
      <c r="B117" s="28" t="s">
        <v>34</v>
      </c>
      <c r="C117" s="48" t="s">
        <v>138</v>
      </c>
      <c r="D117" s="49"/>
      <c r="E117" s="50"/>
      <c r="F117" s="77"/>
      <c r="G117" s="51"/>
      <c r="H117" s="51"/>
      <c r="I117" s="51"/>
      <c r="J117" s="37"/>
      <c r="K117" s="31" t="str">
        <f t="shared" si="7"/>
        <v>x</v>
      </c>
      <c r="M117" s="12"/>
      <c r="N117" s="12"/>
      <c r="O117" s="18"/>
    </row>
    <row r="118" spans="1:17" s="7" customFormat="1" ht="16.350000000000001" customHeight="1" x14ac:dyDescent="0.25">
      <c r="A118" s="66"/>
      <c r="B118" s="45">
        <v>1</v>
      </c>
      <c r="C118" s="46" t="s">
        <v>41</v>
      </c>
      <c r="D118" s="49"/>
      <c r="E118" s="50"/>
      <c r="F118" s="77"/>
      <c r="G118" s="51"/>
      <c r="H118" s="51"/>
      <c r="I118" s="51"/>
      <c r="J118" s="37"/>
      <c r="K118" s="31" t="str">
        <f t="shared" si="7"/>
        <v>x</v>
      </c>
      <c r="M118" s="10">
        <v>14</v>
      </c>
      <c r="N118" s="10">
        <v>8000</v>
      </c>
      <c r="O118" s="17"/>
    </row>
    <row r="119" spans="1:17" s="7" customFormat="1" ht="18" customHeight="1" x14ac:dyDescent="0.25">
      <c r="A119" s="65">
        <v>85</v>
      </c>
      <c r="B119" s="31">
        <v>1.1000000000000001</v>
      </c>
      <c r="C119" s="39" t="s">
        <v>139</v>
      </c>
      <c r="D119" s="40">
        <v>17.893710000000002</v>
      </c>
      <c r="E119" s="34">
        <f t="shared" si="6"/>
        <v>59.645700000000012</v>
      </c>
      <c r="F119" s="76">
        <v>15567</v>
      </c>
      <c r="G119" s="33">
        <f t="shared" si="8"/>
        <v>194.58750000000001</v>
      </c>
      <c r="H119" s="33"/>
      <c r="I119" s="33"/>
      <c r="J119" s="30"/>
      <c r="K119" s="31" t="str">
        <f t="shared" si="7"/>
        <v>x</v>
      </c>
      <c r="M119" s="12">
        <v>450</v>
      </c>
      <c r="N119" s="12">
        <v>120000</v>
      </c>
      <c r="O119" s="18"/>
    </row>
    <row r="120" spans="1:17" s="7" customFormat="1" ht="18" customHeight="1" x14ac:dyDescent="0.25">
      <c r="A120" s="65">
        <v>86</v>
      </c>
      <c r="B120" s="31">
        <v>1.2</v>
      </c>
      <c r="C120" s="39" t="s">
        <v>140</v>
      </c>
      <c r="D120" s="40">
        <v>21.625450000000001</v>
      </c>
      <c r="E120" s="34">
        <f t="shared" si="6"/>
        <v>72.084833333333336</v>
      </c>
      <c r="F120" s="76">
        <v>12029</v>
      </c>
      <c r="G120" s="33">
        <f t="shared" si="8"/>
        <v>150.36250000000001</v>
      </c>
      <c r="H120" s="33"/>
      <c r="I120" s="33"/>
      <c r="J120" s="30"/>
      <c r="K120" s="31" t="str">
        <f t="shared" si="7"/>
        <v>x</v>
      </c>
      <c r="M120" s="12"/>
      <c r="N120" s="12"/>
      <c r="O120" s="18"/>
    </row>
    <row r="121" spans="1:17" s="7" customFormat="1" ht="18" customHeight="1" x14ac:dyDescent="0.25">
      <c r="A121" s="65">
        <v>87</v>
      </c>
      <c r="B121" s="31">
        <v>1.3</v>
      </c>
      <c r="C121" s="39" t="s">
        <v>141</v>
      </c>
      <c r="D121" s="40">
        <v>18.171959999999999</v>
      </c>
      <c r="E121" s="34">
        <f t="shared" si="6"/>
        <v>60.573199999999993</v>
      </c>
      <c r="F121" s="76">
        <v>10196</v>
      </c>
      <c r="G121" s="33">
        <f t="shared" si="8"/>
        <v>127.45</v>
      </c>
      <c r="H121" s="33"/>
      <c r="I121" s="33"/>
      <c r="J121" s="30"/>
      <c r="K121" s="31" t="str">
        <f t="shared" si="7"/>
        <v>x</v>
      </c>
      <c r="M121" s="10">
        <v>50</v>
      </c>
      <c r="N121" s="10">
        <v>2000</v>
      </c>
      <c r="O121" s="17"/>
    </row>
    <row r="122" spans="1:17" s="7" customFormat="1" ht="18" customHeight="1" x14ac:dyDescent="0.25">
      <c r="A122" s="65">
        <v>88</v>
      </c>
      <c r="B122" s="31">
        <v>1.4</v>
      </c>
      <c r="C122" s="39" t="s">
        <v>142</v>
      </c>
      <c r="D122" s="40">
        <v>17.507819999999999</v>
      </c>
      <c r="E122" s="34">
        <f t="shared" si="6"/>
        <v>58.359399999999994</v>
      </c>
      <c r="F122" s="76">
        <v>11910</v>
      </c>
      <c r="G122" s="33">
        <f t="shared" si="8"/>
        <v>148.875</v>
      </c>
      <c r="H122" s="33"/>
      <c r="I122" s="33"/>
      <c r="J122" s="30"/>
      <c r="K122" s="31" t="str">
        <f t="shared" si="7"/>
        <v>x</v>
      </c>
      <c r="M122" s="10">
        <v>50</v>
      </c>
      <c r="N122" s="10">
        <v>2250</v>
      </c>
      <c r="O122" s="17"/>
    </row>
    <row r="123" spans="1:17" s="7" customFormat="1" ht="18" customHeight="1" x14ac:dyDescent="0.25">
      <c r="A123" s="65">
        <v>89</v>
      </c>
      <c r="B123" s="31">
        <v>1.5</v>
      </c>
      <c r="C123" s="39" t="s">
        <v>143</v>
      </c>
      <c r="D123" s="40">
        <v>27.572839999999999</v>
      </c>
      <c r="E123" s="34">
        <f t="shared" si="6"/>
        <v>91.90946666666666</v>
      </c>
      <c r="F123" s="76">
        <v>11597</v>
      </c>
      <c r="G123" s="33">
        <f t="shared" si="8"/>
        <v>144.96250000000001</v>
      </c>
      <c r="H123" s="33"/>
      <c r="I123" s="33"/>
      <c r="J123" s="30"/>
      <c r="K123" s="31" t="str">
        <f t="shared" si="7"/>
        <v>x</v>
      </c>
      <c r="M123" s="10">
        <v>50</v>
      </c>
      <c r="N123" s="10">
        <v>2250</v>
      </c>
      <c r="O123" s="17"/>
    </row>
    <row r="124" spans="1:17" s="7" customFormat="1" ht="18" customHeight="1" x14ac:dyDescent="0.25">
      <c r="A124" s="65">
        <v>90</v>
      </c>
      <c r="B124" s="31">
        <v>1.6</v>
      </c>
      <c r="C124" s="39" t="s">
        <v>144</v>
      </c>
      <c r="D124" s="40">
        <v>18.64311</v>
      </c>
      <c r="E124" s="34">
        <f t="shared" si="6"/>
        <v>62.143700000000003</v>
      </c>
      <c r="F124" s="76">
        <v>11813</v>
      </c>
      <c r="G124" s="33">
        <f t="shared" si="8"/>
        <v>147.66249999999999</v>
      </c>
      <c r="H124" s="33"/>
      <c r="I124" s="33"/>
      <c r="J124" s="30"/>
      <c r="K124" s="31" t="str">
        <f t="shared" si="7"/>
        <v>x</v>
      </c>
      <c r="M124" s="10">
        <v>50</v>
      </c>
      <c r="N124" s="10">
        <v>1750</v>
      </c>
      <c r="O124" s="17"/>
    </row>
    <row r="125" spans="1:17" s="7" customFormat="1" ht="18" customHeight="1" x14ac:dyDescent="0.25">
      <c r="A125" s="65">
        <v>91</v>
      </c>
      <c r="B125" s="31">
        <v>1.7</v>
      </c>
      <c r="C125" s="39" t="s">
        <v>145</v>
      </c>
      <c r="D125" s="40">
        <v>36.496700000000004</v>
      </c>
      <c r="E125" s="34">
        <f t="shared" si="6"/>
        <v>121.65566666666668</v>
      </c>
      <c r="F125" s="76">
        <v>15284</v>
      </c>
      <c r="G125" s="33">
        <f t="shared" si="8"/>
        <v>191.05</v>
      </c>
      <c r="H125" s="33"/>
      <c r="I125" s="33"/>
      <c r="J125" s="30"/>
      <c r="K125" s="31" t="str">
        <f t="shared" si="7"/>
        <v xml:space="preserve"> </v>
      </c>
      <c r="M125" s="10">
        <v>50</v>
      </c>
      <c r="N125" s="10">
        <v>2500</v>
      </c>
      <c r="O125" s="17"/>
      <c r="Q125" s="13" t="e">
        <f>#REF!+#REF!</f>
        <v>#REF!</v>
      </c>
    </row>
    <row r="126" spans="1:17" s="7" customFormat="1" ht="18" customHeight="1" x14ac:dyDescent="0.25">
      <c r="A126" s="65">
        <v>92</v>
      </c>
      <c r="B126" s="31">
        <v>1.8</v>
      </c>
      <c r="C126" s="39" t="s">
        <v>146</v>
      </c>
      <c r="D126" s="40">
        <v>28.460990000000002</v>
      </c>
      <c r="E126" s="34">
        <f t="shared" si="6"/>
        <v>94.86996666666667</v>
      </c>
      <c r="F126" s="76">
        <v>11774</v>
      </c>
      <c r="G126" s="33">
        <f t="shared" si="8"/>
        <v>147.17499999999998</v>
      </c>
      <c r="H126" s="33"/>
      <c r="I126" s="33"/>
      <c r="J126" s="30"/>
      <c r="K126" s="31" t="str">
        <f t="shared" si="7"/>
        <v>x</v>
      </c>
      <c r="M126" s="10">
        <v>50</v>
      </c>
      <c r="N126" s="10">
        <v>2000</v>
      </c>
      <c r="O126" s="17"/>
    </row>
    <row r="127" spans="1:17" s="7" customFormat="1" ht="18" customHeight="1" x14ac:dyDescent="0.25">
      <c r="A127" s="65">
        <v>93</v>
      </c>
      <c r="B127" s="31">
        <v>1.9</v>
      </c>
      <c r="C127" s="39" t="s">
        <v>147</v>
      </c>
      <c r="D127" s="40">
        <v>16.00909</v>
      </c>
      <c r="E127" s="34">
        <f t="shared" si="6"/>
        <v>53.36363333333334</v>
      </c>
      <c r="F127" s="76">
        <v>10504</v>
      </c>
      <c r="G127" s="33">
        <f t="shared" si="8"/>
        <v>131.29999999999998</v>
      </c>
      <c r="H127" s="33"/>
      <c r="I127" s="33"/>
      <c r="J127" s="30"/>
      <c r="K127" s="31" t="str">
        <f t="shared" si="7"/>
        <v>x</v>
      </c>
      <c r="M127" s="10">
        <v>50</v>
      </c>
      <c r="N127" s="10">
        <v>1750</v>
      </c>
      <c r="O127" s="17"/>
    </row>
    <row r="128" spans="1:17" s="7" customFormat="1" ht="18" customHeight="1" x14ac:dyDescent="0.25">
      <c r="A128" s="65">
        <v>94</v>
      </c>
      <c r="B128" s="36" t="s">
        <v>17</v>
      </c>
      <c r="C128" s="39" t="s">
        <v>148</v>
      </c>
      <c r="D128" s="40">
        <v>15.28073</v>
      </c>
      <c r="E128" s="34">
        <f t="shared" si="6"/>
        <v>50.935766666666673</v>
      </c>
      <c r="F128" s="76">
        <v>13360</v>
      </c>
      <c r="G128" s="33">
        <f t="shared" si="8"/>
        <v>167</v>
      </c>
      <c r="H128" s="33"/>
      <c r="I128" s="33"/>
      <c r="J128" s="30"/>
      <c r="K128" s="31" t="str">
        <f t="shared" si="7"/>
        <v>x</v>
      </c>
      <c r="M128" s="10">
        <v>50</v>
      </c>
      <c r="N128" s="10">
        <v>2000</v>
      </c>
      <c r="O128" s="17"/>
    </row>
    <row r="129" spans="1:15" s="7" customFormat="1" ht="16.350000000000001" customHeight="1" x14ac:dyDescent="0.25">
      <c r="A129" s="65">
        <v>95</v>
      </c>
      <c r="B129" s="36" t="s">
        <v>18</v>
      </c>
      <c r="C129" s="39" t="s">
        <v>149</v>
      </c>
      <c r="D129" s="40">
        <v>26.002040000000001</v>
      </c>
      <c r="E129" s="34">
        <f t="shared" si="6"/>
        <v>86.67346666666667</v>
      </c>
      <c r="F129" s="76">
        <v>14621</v>
      </c>
      <c r="G129" s="33">
        <f t="shared" si="8"/>
        <v>182.76250000000002</v>
      </c>
      <c r="H129" s="33"/>
      <c r="I129" s="33"/>
      <c r="J129" s="30"/>
      <c r="K129" s="31" t="str">
        <f t="shared" si="7"/>
        <v>x</v>
      </c>
      <c r="M129" s="10">
        <v>50</v>
      </c>
      <c r="N129" s="10">
        <v>1750</v>
      </c>
      <c r="O129" s="17"/>
    </row>
    <row r="130" spans="1:15" s="7" customFormat="1" ht="16.350000000000001" customHeight="1" x14ac:dyDescent="0.25">
      <c r="A130" s="65">
        <v>96</v>
      </c>
      <c r="B130" s="36" t="s">
        <v>20</v>
      </c>
      <c r="C130" s="39" t="s">
        <v>150</v>
      </c>
      <c r="D130" s="40">
        <v>31.923970000000001</v>
      </c>
      <c r="E130" s="34">
        <f t="shared" si="6"/>
        <v>106.41323333333335</v>
      </c>
      <c r="F130" s="76">
        <v>15777</v>
      </c>
      <c r="G130" s="33">
        <f t="shared" si="8"/>
        <v>197.21249999999998</v>
      </c>
      <c r="H130" s="33"/>
      <c r="I130" s="33"/>
      <c r="J130" s="30"/>
      <c r="K130" s="31" t="str">
        <f t="shared" si="7"/>
        <v xml:space="preserve"> </v>
      </c>
      <c r="M130" s="10">
        <v>50</v>
      </c>
      <c r="N130" s="10">
        <v>2250</v>
      </c>
      <c r="O130" s="17"/>
    </row>
    <row r="131" spans="1:15" s="7" customFormat="1" ht="16.350000000000001" customHeight="1" x14ac:dyDescent="0.25">
      <c r="A131" s="65">
        <v>97</v>
      </c>
      <c r="B131" s="36" t="s">
        <v>21</v>
      </c>
      <c r="C131" s="39" t="s">
        <v>151</v>
      </c>
      <c r="D131" s="40">
        <f>18.43+3.85</f>
        <v>22.28</v>
      </c>
      <c r="E131" s="34">
        <f t="shared" si="6"/>
        <v>74.266666666666666</v>
      </c>
      <c r="F131" s="85">
        <v>19477</v>
      </c>
      <c r="G131" s="33">
        <f t="shared" si="8"/>
        <v>243.46250000000001</v>
      </c>
      <c r="H131" s="33"/>
      <c r="I131" s="33"/>
      <c r="J131" s="30"/>
      <c r="K131" s="31" t="str">
        <f t="shared" si="7"/>
        <v>x</v>
      </c>
      <c r="M131" s="10">
        <v>50</v>
      </c>
      <c r="N131" s="10">
        <v>1750</v>
      </c>
      <c r="O131" s="17"/>
    </row>
    <row r="132" spans="1:15" s="7" customFormat="1" ht="16.350000000000001" customHeight="1" x14ac:dyDescent="0.25">
      <c r="A132" s="65">
        <v>98</v>
      </c>
      <c r="B132" s="36" t="s">
        <v>22</v>
      </c>
      <c r="C132" s="39" t="s">
        <v>152</v>
      </c>
      <c r="D132" s="40">
        <v>17.434349999999998</v>
      </c>
      <c r="E132" s="34">
        <f t="shared" si="6"/>
        <v>58.114499999999992</v>
      </c>
      <c r="F132" s="76">
        <v>20090</v>
      </c>
      <c r="G132" s="33">
        <f t="shared" si="8"/>
        <v>251.125</v>
      </c>
      <c r="H132" s="33"/>
      <c r="I132" s="33"/>
      <c r="J132" s="30"/>
      <c r="K132" s="31" t="str">
        <f t="shared" si="7"/>
        <v>x</v>
      </c>
      <c r="M132" s="10"/>
      <c r="N132" s="10"/>
      <c r="O132" s="17"/>
    </row>
    <row r="133" spans="1:15" s="7" customFormat="1" ht="19.350000000000001" customHeight="1" x14ac:dyDescent="0.25">
      <c r="A133" s="65">
        <v>99</v>
      </c>
      <c r="B133" s="36" t="s">
        <v>23</v>
      </c>
      <c r="C133" s="39" t="s">
        <v>153</v>
      </c>
      <c r="D133" s="40">
        <v>25.2166</v>
      </c>
      <c r="E133" s="34">
        <f t="shared" si="6"/>
        <v>84.055333333333337</v>
      </c>
      <c r="F133" s="76">
        <v>18550</v>
      </c>
      <c r="G133" s="33">
        <f t="shared" si="8"/>
        <v>231.875</v>
      </c>
      <c r="H133" s="33"/>
      <c r="I133" s="33"/>
      <c r="J133" s="30"/>
      <c r="K133" s="31" t="str">
        <f t="shared" si="7"/>
        <v>x</v>
      </c>
      <c r="M133" s="10">
        <v>14</v>
      </c>
      <c r="N133" s="10">
        <v>4000</v>
      </c>
      <c r="O133" s="17"/>
    </row>
    <row r="134" spans="1:15" s="7" customFormat="1" ht="19.350000000000001" customHeight="1" x14ac:dyDescent="0.25">
      <c r="A134" s="65">
        <v>100</v>
      </c>
      <c r="B134" s="36" t="s">
        <v>24</v>
      </c>
      <c r="C134" s="39" t="s">
        <v>154</v>
      </c>
      <c r="D134" s="40">
        <v>23.014569999999999</v>
      </c>
      <c r="E134" s="34">
        <f t="shared" si="6"/>
        <v>76.71523333333333</v>
      </c>
      <c r="F134" s="76">
        <v>19362</v>
      </c>
      <c r="G134" s="33">
        <f t="shared" si="8"/>
        <v>242.02499999999998</v>
      </c>
      <c r="H134" s="33"/>
      <c r="I134" s="33"/>
      <c r="J134" s="30"/>
      <c r="K134" s="31" t="str">
        <f t="shared" si="7"/>
        <v>x</v>
      </c>
      <c r="M134" s="10">
        <v>14</v>
      </c>
      <c r="N134" s="10">
        <v>4000</v>
      </c>
      <c r="O134" s="17"/>
    </row>
    <row r="135" spans="1:15" s="7" customFormat="1" ht="19.350000000000001" customHeight="1" x14ac:dyDescent="0.25">
      <c r="A135" s="65">
        <v>101</v>
      </c>
      <c r="B135" s="36" t="s">
        <v>25</v>
      </c>
      <c r="C135" s="39" t="s">
        <v>155</v>
      </c>
      <c r="D135" s="40">
        <v>32.928560000000004</v>
      </c>
      <c r="E135" s="34">
        <f t="shared" si="6"/>
        <v>109.76186666666668</v>
      </c>
      <c r="F135" s="76">
        <v>12743</v>
      </c>
      <c r="G135" s="33">
        <f t="shared" si="8"/>
        <v>159.28749999999999</v>
      </c>
      <c r="H135" s="33"/>
      <c r="I135" s="33"/>
      <c r="J135" s="30"/>
      <c r="K135" s="31" t="str">
        <f t="shared" si="7"/>
        <v xml:space="preserve"> </v>
      </c>
      <c r="M135" s="10">
        <v>14</v>
      </c>
      <c r="N135" s="10">
        <v>4000</v>
      </c>
      <c r="O135" s="17"/>
    </row>
    <row r="136" spans="1:15" s="7" customFormat="1" ht="19.350000000000001" customHeight="1" x14ac:dyDescent="0.25">
      <c r="A136" s="65"/>
      <c r="B136" s="28">
        <v>2</v>
      </c>
      <c r="C136" s="29" t="s">
        <v>53</v>
      </c>
      <c r="D136" s="37"/>
      <c r="E136" s="37"/>
      <c r="F136" s="72"/>
      <c r="G136" s="33">
        <f t="shared" si="8"/>
        <v>0</v>
      </c>
      <c r="H136" s="33"/>
      <c r="I136" s="33"/>
      <c r="J136" s="30"/>
      <c r="K136" s="31" t="str">
        <f t="shared" si="7"/>
        <v>x</v>
      </c>
      <c r="M136" s="9">
        <v>150</v>
      </c>
      <c r="N136" s="9">
        <v>150000</v>
      </c>
      <c r="O136" s="19"/>
    </row>
    <row r="137" spans="1:15" s="7" customFormat="1" ht="19.350000000000001" customHeight="1" x14ac:dyDescent="0.25">
      <c r="A137" s="65">
        <v>102</v>
      </c>
      <c r="B137" s="31">
        <v>2.1</v>
      </c>
      <c r="C137" s="39" t="s">
        <v>156</v>
      </c>
      <c r="D137" s="40">
        <v>9.94116</v>
      </c>
      <c r="E137" s="34">
        <f t="shared" si="6"/>
        <v>33.1372</v>
      </c>
      <c r="F137" s="76">
        <v>9362</v>
      </c>
      <c r="G137" s="33">
        <f t="shared" si="8"/>
        <v>117.02500000000001</v>
      </c>
      <c r="H137" s="33"/>
      <c r="I137" s="33"/>
      <c r="J137" s="30"/>
      <c r="K137" s="31" t="str">
        <f t="shared" si="7"/>
        <v>x</v>
      </c>
      <c r="M137" s="9"/>
      <c r="N137" s="9"/>
      <c r="O137" s="19"/>
    </row>
    <row r="138" spans="1:15" s="7" customFormat="1" ht="19.350000000000001" customHeight="1" x14ac:dyDescent="0.25">
      <c r="A138" s="65">
        <v>103</v>
      </c>
      <c r="B138" s="31">
        <v>2.2000000000000002</v>
      </c>
      <c r="C138" s="39" t="s">
        <v>157</v>
      </c>
      <c r="D138" s="40">
        <v>11.341379999999999</v>
      </c>
      <c r="E138" s="34">
        <f t="shared" si="6"/>
        <v>37.804600000000001</v>
      </c>
      <c r="F138" s="82">
        <v>19648</v>
      </c>
      <c r="G138" s="33">
        <f t="shared" si="8"/>
        <v>245.6</v>
      </c>
      <c r="H138" s="33"/>
      <c r="I138" s="33"/>
      <c r="J138" s="30"/>
      <c r="K138" s="31" t="str">
        <f t="shared" si="7"/>
        <v>x</v>
      </c>
      <c r="M138" s="10">
        <v>30</v>
      </c>
      <c r="N138" s="10">
        <v>8000</v>
      </c>
      <c r="O138" s="17"/>
    </row>
    <row r="139" spans="1:15" s="7" customFormat="1" ht="19.350000000000001" customHeight="1" x14ac:dyDescent="0.25">
      <c r="A139" s="65">
        <v>104</v>
      </c>
      <c r="B139" s="36">
        <v>2.2999999999999998</v>
      </c>
      <c r="C139" s="39" t="s">
        <v>158</v>
      </c>
      <c r="D139" s="40">
        <v>7.3696200000000003</v>
      </c>
      <c r="E139" s="34">
        <f t="shared" si="6"/>
        <v>24.5654</v>
      </c>
      <c r="F139" s="76">
        <v>17759</v>
      </c>
      <c r="G139" s="33">
        <f t="shared" si="8"/>
        <v>221.98750000000001</v>
      </c>
      <c r="H139" s="33"/>
      <c r="I139" s="33"/>
      <c r="J139" s="30"/>
      <c r="K139" s="31" t="str">
        <f t="shared" si="7"/>
        <v>x</v>
      </c>
      <c r="M139" s="10">
        <v>50</v>
      </c>
      <c r="N139" s="10">
        <v>5000</v>
      </c>
      <c r="O139" s="17"/>
    </row>
    <row r="140" spans="1:15" s="7" customFormat="1" ht="19.350000000000001" customHeight="1" x14ac:dyDescent="0.25">
      <c r="A140" s="66"/>
      <c r="B140" s="28" t="s">
        <v>159</v>
      </c>
      <c r="C140" s="48" t="s">
        <v>160</v>
      </c>
      <c r="D140" s="49"/>
      <c r="E140" s="50"/>
      <c r="F140" s="77"/>
      <c r="G140" s="51"/>
      <c r="H140" s="51"/>
      <c r="I140" s="51"/>
      <c r="J140" s="37"/>
      <c r="K140" s="31" t="str">
        <f t="shared" ref="K140:K203" si="9">IF(AND(E140&gt;=100,G140&gt;=100)," ","x")</f>
        <v>x</v>
      </c>
      <c r="M140" s="10">
        <v>30</v>
      </c>
      <c r="N140" s="10">
        <v>8000</v>
      </c>
      <c r="O140" s="17"/>
    </row>
    <row r="141" spans="1:15" s="7" customFormat="1" ht="17.45" customHeight="1" x14ac:dyDescent="0.25">
      <c r="A141" s="66"/>
      <c r="B141" s="45">
        <v>1</v>
      </c>
      <c r="C141" s="46" t="s">
        <v>41</v>
      </c>
      <c r="D141" s="52"/>
      <c r="E141" s="50"/>
      <c r="F141" s="77"/>
      <c r="G141" s="51"/>
      <c r="H141" s="51"/>
      <c r="I141" s="51"/>
      <c r="J141" s="37"/>
      <c r="K141" s="31" t="str">
        <f t="shared" si="9"/>
        <v>x</v>
      </c>
      <c r="M141" s="10"/>
      <c r="N141" s="10"/>
      <c r="O141" s="17"/>
    </row>
    <row r="142" spans="1:15" s="7" customFormat="1" ht="19.5" customHeight="1" x14ac:dyDescent="0.25">
      <c r="A142" s="65">
        <v>105</v>
      </c>
      <c r="B142" s="31">
        <v>1.1000000000000001</v>
      </c>
      <c r="C142" s="39" t="s">
        <v>161</v>
      </c>
      <c r="D142" s="40">
        <v>29.239599999999999</v>
      </c>
      <c r="E142" s="34">
        <f t="shared" ref="E142:E205" si="10">D142/30*100</f>
        <v>97.465333333333319</v>
      </c>
      <c r="F142" s="83">
        <v>6949</v>
      </c>
      <c r="G142" s="33">
        <f t="shared" si="8"/>
        <v>86.862499999999997</v>
      </c>
      <c r="H142" s="33"/>
      <c r="I142" s="33"/>
      <c r="J142" s="30"/>
      <c r="K142" s="31" t="str">
        <f t="shared" si="9"/>
        <v>x</v>
      </c>
      <c r="M142" s="11">
        <v>5.5</v>
      </c>
      <c r="N142" s="10">
        <v>7000</v>
      </c>
      <c r="O142" s="17"/>
    </row>
    <row r="143" spans="1:15" s="7" customFormat="1" ht="19.5" customHeight="1" x14ac:dyDescent="0.25">
      <c r="A143" s="65">
        <v>106</v>
      </c>
      <c r="B143" s="31">
        <v>1.2</v>
      </c>
      <c r="C143" s="39" t="s">
        <v>162</v>
      </c>
      <c r="D143" s="40">
        <v>17.347100000000001</v>
      </c>
      <c r="E143" s="34">
        <f t="shared" si="10"/>
        <v>57.823666666666675</v>
      </c>
      <c r="F143" s="83">
        <v>7957</v>
      </c>
      <c r="G143" s="33">
        <f t="shared" si="8"/>
        <v>99.462499999999991</v>
      </c>
      <c r="H143" s="33"/>
      <c r="I143" s="33"/>
      <c r="J143" s="30"/>
      <c r="K143" s="31" t="str">
        <f t="shared" si="9"/>
        <v>x</v>
      </c>
      <c r="M143" s="11">
        <v>5.5</v>
      </c>
      <c r="N143" s="10">
        <v>7000</v>
      </c>
      <c r="O143" s="17"/>
    </row>
    <row r="144" spans="1:15" s="7" customFormat="1" ht="19.5" customHeight="1" x14ac:dyDescent="0.25">
      <c r="A144" s="65">
        <v>107</v>
      </c>
      <c r="B144" s="31">
        <v>1.3</v>
      </c>
      <c r="C144" s="39" t="s">
        <v>163</v>
      </c>
      <c r="D144" s="40">
        <v>49.9313</v>
      </c>
      <c r="E144" s="34">
        <f t="shared" si="10"/>
        <v>166.43766666666667</v>
      </c>
      <c r="F144" s="86">
        <v>9131</v>
      </c>
      <c r="G144" s="33">
        <f t="shared" si="8"/>
        <v>114.1375</v>
      </c>
      <c r="H144" s="33"/>
      <c r="I144" s="33"/>
      <c r="J144" s="30"/>
      <c r="K144" s="31" t="str">
        <f t="shared" si="9"/>
        <v xml:space="preserve"> </v>
      </c>
      <c r="M144" s="11">
        <v>5.5</v>
      </c>
      <c r="N144" s="10">
        <v>7000</v>
      </c>
      <c r="O144" s="17"/>
    </row>
    <row r="145" spans="1:15" s="7" customFormat="1" ht="19.5" customHeight="1" x14ac:dyDescent="0.25">
      <c r="A145" s="65">
        <v>108</v>
      </c>
      <c r="B145" s="31">
        <v>1.4</v>
      </c>
      <c r="C145" s="39" t="s">
        <v>164</v>
      </c>
      <c r="D145" s="53">
        <v>22.02</v>
      </c>
      <c r="E145" s="34">
        <f t="shared" si="10"/>
        <v>73.400000000000006</v>
      </c>
      <c r="F145" s="87">
        <v>10910</v>
      </c>
      <c r="G145" s="33">
        <f t="shared" si="8"/>
        <v>136.375</v>
      </c>
      <c r="H145" s="33"/>
      <c r="I145" s="33"/>
      <c r="J145" s="30"/>
      <c r="K145" s="31" t="str">
        <f t="shared" si="9"/>
        <v>x</v>
      </c>
      <c r="M145" s="11">
        <v>5.5</v>
      </c>
      <c r="N145" s="10">
        <v>7000</v>
      </c>
      <c r="O145" s="17"/>
    </row>
    <row r="146" spans="1:15" s="7" customFormat="1" ht="19.5" customHeight="1" x14ac:dyDescent="0.25">
      <c r="A146" s="65">
        <v>109</v>
      </c>
      <c r="B146" s="31">
        <v>1.5</v>
      </c>
      <c r="C146" s="39" t="s">
        <v>165</v>
      </c>
      <c r="D146" s="54">
        <v>40.14</v>
      </c>
      <c r="E146" s="34">
        <f t="shared" si="10"/>
        <v>133.80000000000001</v>
      </c>
      <c r="F146" s="83">
        <v>12398</v>
      </c>
      <c r="G146" s="33">
        <f t="shared" si="8"/>
        <v>154.97499999999999</v>
      </c>
      <c r="H146" s="33"/>
      <c r="I146" s="33"/>
      <c r="J146" s="30"/>
      <c r="K146" s="31" t="str">
        <f t="shared" si="9"/>
        <v xml:space="preserve"> </v>
      </c>
      <c r="M146" s="11">
        <v>5.5</v>
      </c>
      <c r="N146" s="10">
        <v>7000</v>
      </c>
      <c r="O146" s="17"/>
    </row>
    <row r="147" spans="1:15" s="7" customFormat="1" ht="19.5" customHeight="1" x14ac:dyDescent="0.25">
      <c r="A147" s="65">
        <v>110</v>
      </c>
      <c r="B147" s="31">
        <v>1.6</v>
      </c>
      <c r="C147" s="39" t="s">
        <v>166</v>
      </c>
      <c r="D147" s="40">
        <v>13.516500000000001</v>
      </c>
      <c r="E147" s="34">
        <f t="shared" si="10"/>
        <v>45.055</v>
      </c>
      <c r="F147" s="83">
        <v>13613</v>
      </c>
      <c r="G147" s="33">
        <f t="shared" si="8"/>
        <v>170.16249999999999</v>
      </c>
      <c r="H147" s="33"/>
      <c r="I147" s="33"/>
      <c r="J147" s="30"/>
      <c r="K147" s="31" t="str">
        <f t="shared" si="9"/>
        <v>x</v>
      </c>
      <c r="M147" s="11">
        <v>5.5</v>
      </c>
      <c r="N147" s="10">
        <v>7000</v>
      </c>
      <c r="O147" s="17"/>
    </row>
    <row r="148" spans="1:15" s="7" customFormat="1" ht="19.5" customHeight="1" x14ac:dyDescent="0.25">
      <c r="A148" s="65">
        <v>111</v>
      </c>
      <c r="B148" s="31">
        <v>1.7</v>
      </c>
      <c r="C148" s="39" t="s">
        <v>167</v>
      </c>
      <c r="D148" s="40">
        <v>23.104899999999997</v>
      </c>
      <c r="E148" s="34">
        <f t="shared" si="10"/>
        <v>77.016333333333321</v>
      </c>
      <c r="F148" s="86">
        <v>7162</v>
      </c>
      <c r="G148" s="33">
        <f t="shared" si="8"/>
        <v>89.525000000000006</v>
      </c>
      <c r="H148" s="33"/>
      <c r="I148" s="33"/>
      <c r="J148" s="30"/>
      <c r="K148" s="31" t="str">
        <f t="shared" si="9"/>
        <v>x</v>
      </c>
      <c r="M148" s="11">
        <v>5.5</v>
      </c>
      <c r="N148" s="10">
        <v>7000</v>
      </c>
      <c r="O148" s="17"/>
    </row>
    <row r="149" spans="1:15" s="7" customFormat="1" ht="19.5" customHeight="1" x14ac:dyDescent="0.25">
      <c r="A149" s="65">
        <v>112</v>
      </c>
      <c r="B149" s="31">
        <v>1.8</v>
      </c>
      <c r="C149" s="39" t="s">
        <v>168</v>
      </c>
      <c r="D149" s="40">
        <v>14.5786</v>
      </c>
      <c r="E149" s="34">
        <f t="shared" si="10"/>
        <v>48.595333333333336</v>
      </c>
      <c r="F149" s="83">
        <v>14335</v>
      </c>
      <c r="G149" s="33">
        <f t="shared" si="8"/>
        <v>179.1875</v>
      </c>
      <c r="H149" s="33"/>
      <c r="I149" s="33"/>
      <c r="J149" s="30"/>
      <c r="K149" s="31" t="str">
        <f t="shared" si="9"/>
        <v>x</v>
      </c>
      <c r="M149" s="12">
        <v>450</v>
      </c>
      <c r="N149" s="12">
        <v>120000</v>
      </c>
      <c r="O149" s="18"/>
    </row>
    <row r="150" spans="1:15" s="7" customFormat="1" ht="19.5" customHeight="1" x14ac:dyDescent="0.25">
      <c r="A150" s="65">
        <v>113</v>
      </c>
      <c r="B150" s="31">
        <v>1.9</v>
      </c>
      <c r="C150" s="55" t="s">
        <v>169</v>
      </c>
      <c r="D150" s="56">
        <v>12.2683</v>
      </c>
      <c r="E150" s="34">
        <f t="shared" si="10"/>
        <v>40.894333333333336</v>
      </c>
      <c r="F150" s="83">
        <v>16357</v>
      </c>
      <c r="G150" s="33">
        <f t="shared" si="8"/>
        <v>204.46249999999998</v>
      </c>
      <c r="H150" s="33"/>
      <c r="I150" s="33"/>
      <c r="J150" s="30"/>
      <c r="K150" s="31" t="str">
        <f t="shared" si="9"/>
        <v>x</v>
      </c>
      <c r="M150" s="12"/>
      <c r="N150" s="12"/>
      <c r="O150" s="18"/>
    </row>
    <row r="151" spans="1:15" s="7" customFormat="1" ht="19.5" customHeight="1" x14ac:dyDescent="0.25">
      <c r="A151" s="65">
        <v>114</v>
      </c>
      <c r="B151" s="36" t="s">
        <v>17</v>
      </c>
      <c r="C151" s="57" t="s">
        <v>170</v>
      </c>
      <c r="D151" s="58">
        <v>7.55</v>
      </c>
      <c r="E151" s="34">
        <f t="shared" si="10"/>
        <v>25.166666666666664</v>
      </c>
      <c r="F151" s="83">
        <v>16392</v>
      </c>
      <c r="G151" s="33">
        <f t="shared" si="8"/>
        <v>204.9</v>
      </c>
      <c r="H151" s="33"/>
      <c r="I151" s="33"/>
      <c r="J151" s="30"/>
      <c r="K151" s="31" t="str">
        <f t="shared" si="9"/>
        <v>x</v>
      </c>
      <c r="M151" s="10">
        <v>50</v>
      </c>
      <c r="N151" s="10">
        <v>2500</v>
      </c>
      <c r="O151" s="17"/>
    </row>
    <row r="152" spans="1:15" s="7" customFormat="1" ht="19.5" customHeight="1" x14ac:dyDescent="0.25">
      <c r="A152" s="65">
        <v>115</v>
      </c>
      <c r="B152" s="36" t="s">
        <v>18</v>
      </c>
      <c r="C152" s="57" t="s">
        <v>171</v>
      </c>
      <c r="D152" s="58">
        <v>9.41</v>
      </c>
      <c r="E152" s="34">
        <f t="shared" si="10"/>
        <v>31.366666666666664</v>
      </c>
      <c r="F152" s="83">
        <v>16499</v>
      </c>
      <c r="G152" s="33">
        <f t="shared" si="8"/>
        <v>206.23749999999998</v>
      </c>
      <c r="H152" s="33"/>
      <c r="I152" s="33"/>
      <c r="J152" s="30"/>
      <c r="K152" s="31" t="str">
        <f t="shared" si="9"/>
        <v>x</v>
      </c>
      <c r="M152" s="10">
        <v>50</v>
      </c>
      <c r="N152" s="10">
        <v>2000</v>
      </c>
      <c r="O152" s="17"/>
    </row>
    <row r="153" spans="1:15" s="7" customFormat="1" ht="19.5" customHeight="1" x14ac:dyDescent="0.25">
      <c r="A153" s="65">
        <v>116</v>
      </c>
      <c r="B153" s="36" t="s">
        <v>20</v>
      </c>
      <c r="C153" s="39" t="s">
        <v>172</v>
      </c>
      <c r="D153" s="53">
        <v>28.23</v>
      </c>
      <c r="E153" s="34">
        <f t="shared" si="10"/>
        <v>94.100000000000009</v>
      </c>
      <c r="F153" s="83">
        <v>16563</v>
      </c>
      <c r="G153" s="33">
        <f t="shared" si="8"/>
        <v>207.03749999999999</v>
      </c>
      <c r="H153" s="33"/>
      <c r="I153" s="33"/>
      <c r="J153" s="30"/>
      <c r="K153" s="31" t="str">
        <f t="shared" si="9"/>
        <v>x</v>
      </c>
      <c r="M153" s="10">
        <v>50</v>
      </c>
      <c r="N153" s="10">
        <v>1500</v>
      </c>
      <c r="O153" s="17"/>
    </row>
    <row r="154" spans="1:15" s="7" customFormat="1" ht="19.5" customHeight="1" x14ac:dyDescent="0.25">
      <c r="A154" s="65">
        <v>117</v>
      </c>
      <c r="B154" s="36" t="s">
        <v>21</v>
      </c>
      <c r="C154" s="55" t="s">
        <v>173</v>
      </c>
      <c r="D154" s="56">
        <v>11.825099999999999</v>
      </c>
      <c r="E154" s="34">
        <f t="shared" si="10"/>
        <v>39.416999999999994</v>
      </c>
      <c r="F154" s="87">
        <v>13816</v>
      </c>
      <c r="G154" s="33">
        <f t="shared" si="8"/>
        <v>172.70000000000002</v>
      </c>
      <c r="H154" s="33"/>
      <c r="I154" s="33"/>
      <c r="J154" s="30"/>
      <c r="K154" s="31" t="str">
        <f t="shared" si="9"/>
        <v>x</v>
      </c>
      <c r="M154" s="10">
        <v>50</v>
      </c>
      <c r="N154" s="10">
        <v>2000</v>
      </c>
      <c r="O154" s="17"/>
    </row>
    <row r="155" spans="1:15" s="7" customFormat="1" ht="19.5" customHeight="1" x14ac:dyDescent="0.25">
      <c r="A155" s="65"/>
      <c r="B155" s="28">
        <v>2</v>
      </c>
      <c r="C155" s="29" t="s">
        <v>53</v>
      </c>
      <c r="D155" s="37"/>
      <c r="E155" s="37"/>
      <c r="F155" s="72"/>
      <c r="G155" s="30"/>
      <c r="H155" s="30"/>
      <c r="I155" s="30"/>
      <c r="J155" s="30"/>
      <c r="K155" s="31" t="str">
        <f t="shared" si="9"/>
        <v>x</v>
      </c>
      <c r="M155" s="10">
        <v>50</v>
      </c>
      <c r="N155" s="10">
        <v>1500</v>
      </c>
      <c r="O155" s="17"/>
    </row>
    <row r="156" spans="1:15" s="7" customFormat="1" ht="19.5" customHeight="1" x14ac:dyDescent="0.25">
      <c r="A156" s="65">
        <v>118</v>
      </c>
      <c r="B156" s="31">
        <v>2.1</v>
      </c>
      <c r="C156" s="39" t="s">
        <v>174</v>
      </c>
      <c r="D156" s="40">
        <v>8.6967999999999996</v>
      </c>
      <c r="E156" s="34">
        <f t="shared" si="10"/>
        <v>28.989333333333335</v>
      </c>
      <c r="F156" s="83">
        <v>26521</v>
      </c>
      <c r="G156" s="33">
        <f t="shared" si="8"/>
        <v>331.51249999999999</v>
      </c>
      <c r="H156" s="33"/>
      <c r="I156" s="33"/>
      <c r="J156" s="30"/>
      <c r="K156" s="31" t="str">
        <f t="shared" si="9"/>
        <v>x</v>
      </c>
      <c r="M156" s="10">
        <v>50</v>
      </c>
      <c r="N156" s="10">
        <v>2500</v>
      </c>
      <c r="O156" s="17"/>
    </row>
    <row r="157" spans="1:15" s="7" customFormat="1" ht="18" customHeight="1" x14ac:dyDescent="0.25">
      <c r="A157" s="66"/>
      <c r="B157" s="28" t="s">
        <v>175</v>
      </c>
      <c r="C157" s="48" t="s">
        <v>176</v>
      </c>
      <c r="D157" s="49"/>
      <c r="E157" s="50"/>
      <c r="F157" s="77"/>
      <c r="G157" s="51"/>
      <c r="H157" s="51"/>
      <c r="I157" s="51"/>
      <c r="J157" s="37"/>
      <c r="K157" s="31" t="str">
        <f t="shared" si="9"/>
        <v>x</v>
      </c>
      <c r="M157" s="10">
        <v>50</v>
      </c>
      <c r="N157" s="10">
        <v>5000</v>
      </c>
      <c r="O157" s="17"/>
    </row>
    <row r="158" spans="1:15" s="7" customFormat="1" ht="18" customHeight="1" x14ac:dyDescent="0.25">
      <c r="A158" s="66"/>
      <c r="B158" s="45">
        <v>1</v>
      </c>
      <c r="C158" s="46" t="s">
        <v>41</v>
      </c>
      <c r="D158" s="59"/>
      <c r="E158" s="50"/>
      <c r="F158" s="77"/>
      <c r="G158" s="51"/>
      <c r="H158" s="51"/>
      <c r="I158" s="51"/>
      <c r="J158" s="37"/>
      <c r="K158" s="31" t="str">
        <f t="shared" si="9"/>
        <v>x</v>
      </c>
      <c r="M158" s="10">
        <v>50</v>
      </c>
      <c r="N158" s="10">
        <v>1750</v>
      </c>
      <c r="O158" s="17"/>
    </row>
    <row r="159" spans="1:15" s="7" customFormat="1" ht="18" customHeight="1" x14ac:dyDescent="0.25">
      <c r="A159" s="65">
        <v>119</v>
      </c>
      <c r="B159" s="31">
        <v>1.1000000000000001</v>
      </c>
      <c r="C159" s="39" t="s">
        <v>177</v>
      </c>
      <c r="D159" s="60">
        <v>10.682029999999999</v>
      </c>
      <c r="E159" s="34">
        <f t="shared" si="10"/>
        <v>35.606766666666658</v>
      </c>
      <c r="F159" s="88">
        <v>12317</v>
      </c>
      <c r="G159" s="33">
        <f t="shared" si="8"/>
        <v>153.96250000000001</v>
      </c>
      <c r="H159" s="33"/>
      <c r="I159" s="33"/>
      <c r="J159" s="30"/>
      <c r="K159" s="31" t="str">
        <f t="shared" si="9"/>
        <v>x</v>
      </c>
      <c r="M159" s="10">
        <v>50</v>
      </c>
      <c r="N159" s="10">
        <v>2000</v>
      </c>
      <c r="O159" s="17"/>
    </row>
    <row r="160" spans="1:15" s="7" customFormat="1" ht="18" customHeight="1" x14ac:dyDescent="0.25">
      <c r="A160" s="65">
        <v>120</v>
      </c>
      <c r="B160" s="31">
        <v>1.2</v>
      </c>
      <c r="C160" s="39" t="s">
        <v>178</v>
      </c>
      <c r="D160" s="60">
        <v>9.1717399999999998</v>
      </c>
      <c r="E160" s="34">
        <f t="shared" si="10"/>
        <v>30.572466666666664</v>
      </c>
      <c r="F160" s="88">
        <v>8045</v>
      </c>
      <c r="G160" s="33">
        <f t="shared" si="8"/>
        <v>100.5625</v>
      </c>
      <c r="H160" s="33"/>
      <c r="I160" s="33"/>
      <c r="J160" s="30"/>
      <c r="K160" s="31" t="str">
        <f t="shared" si="9"/>
        <v>x</v>
      </c>
      <c r="M160" s="10">
        <v>50</v>
      </c>
      <c r="N160" s="10">
        <v>1500</v>
      </c>
      <c r="O160" s="17"/>
    </row>
    <row r="161" spans="1:15" s="7" customFormat="1" ht="18" customHeight="1" x14ac:dyDescent="0.25">
      <c r="A161" s="65">
        <v>121</v>
      </c>
      <c r="B161" s="31">
        <v>1.3</v>
      </c>
      <c r="C161" s="39" t="s">
        <v>179</v>
      </c>
      <c r="D161" s="60">
        <v>13.49872</v>
      </c>
      <c r="E161" s="34">
        <f t="shared" si="10"/>
        <v>44.995733333333341</v>
      </c>
      <c r="F161" s="88">
        <v>9764</v>
      </c>
      <c r="G161" s="33">
        <f t="shared" si="8"/>
        <v>122.05</v>
      </c>
      <c r="H161" s="33"/>
      <c r="I161" s="33"/>
      <c r="J161" s="30"/>
      <c r="K161" s="31" t="str">
        <f t="shared" si="9"/>
        <v>x</v>
      </c>
      <c r="M161" s="10">
        <v>50</v>
      </c>
      <c r="N161" s="10">
        <v>1500</v>
      </c>
      <c r="O161" s="17"/>
    </row>
    <row r="162" spans="1:15" s="7" customFormat="1" ht="18" customHeight="1" x14ac:dyDescent="0.25">
      <c r="A162" s="65">
        <v>122</v>
      </c>
      <c r="B162" s="31">
        <v>1.4</v>
      </c>
      <c r="C162" s="39" t="s">
        <v>180</v>
      </c>
      <c r="D162" s="60">
        <v>11.87806</v>
      </c>
      <c r="E162" s="34">
        <f t="shared" si="10"/>
        <v>39.593533333333333</v>
      </c>
      <c r="F162" s="88">
        <v>12324</v>
      </c>
      <c r="G162" s="33">
        <f t="shared" si="8"/>
        <v>154.05000000000001</v>
      </c>
      <c r="H162" s="33"/>
      <c r="I162" s="33"/>
      <c r="J162" s="30"/>
      <c r="K162" s="31" t="str">
        <f t="shared" si="9"/>
        <v>x</v>
      </c>
      <c r="M162" s="10">
        <v>50</v>
      </c>
      <c r="N162" s="10">
        <v>1500</v>
      </c>
      <c r="O162" s="17"/>
    </row>
    <row r="163" spans="1:15" s="7" customFormat="1" ht="18" customHeight="1" x14ac:dyDescent="0.25">
      <c r="A163" s="65">
        <v>123</v>
      </c>
      <c r="B163" s="31">
        <v>1.5</v>
      </c>
      <c r="C163" s="39" t="s">
        <v>181</v>
      </c>
      <c r="D163" s="60">
        <v>9.2045600000000007</v>
      </c>
      <c r="E163" s="34">
        <f t="shared" si="10"/>
        <v>30.681866666666668</v>
      </c>
      <c r="F163" s="88">
        <v>17962</v>
      </c>
      <c r="G163" s="33">
        <f t="shared" si="8"/>
        <v>224.52500000000001</v>
      </c>
      <c r="H163" s="33"/>
      <c r="I163" s="33"/>
      <c r="J163" s="30"/>
      <c r="K163" s="31" t="str">
        <f t="shared" si="9"/>
        <v>x</v>
      </c>
      <c r="M163" s="10"/>
      <c r="N163" s="10"/>
      <c r="O163" s="17"/>
    </row>
    <row r="164" spans="1:15" s="7" customFormat="1" ht="18" customHeight="1" x14ac:dyDescent="0.25">
      <c r="A164" s="65">
        <v>124</v>
      </c>
      <c r="B164" s="31">
        <v>1.6</v>
      </c>
      <c r="C164" s="39" t="s">
        <v>182</v>
      </c>
      <c r="D164" s="60">
        <v>7.7424599999999995</v>
      </c>
      <c r="E164" s="34">
        <f t="shared" si="10"/>
        <v>25.808199999999999</v>
      </c>
      <c r="F164" s="88">
        <v>9549</v>
      </c>
      <c r="G164" s="33">
        <f t="shared" si="8"/>
        <v>119.3625</v>
      </c>
      <c r="H164" s="33"/>
      <c r="I164" s="33"/>
      <c r="J164" s="30"/>
      <c r="K164" s="31" t="str">
        <f t="shared" si="9"/>
        <v>x</v>
      </c>
      <c r="M164" s="10">
        <v>14</v>
      </c>
      <c r="N164" s="10">
        <v>4000</v>
      </c>
      <c r="O164" s="17"/>
    </row>
    <row r="165" spans="1:15" s="7" customFormat="1" ht="18" customHeight="1" x14ac:dyDescent="0.25">
      <c r="A165" s="65">
        <v>125</v>
      </c>
      <c r="B165" s="31">
        <v>1.7</v>
      </c>
      <c r="C165" s="39" t="s">
        <v>183</v>
      </c>
      <c r="D165" s="60">
        <v>7.5803700000000003</v>
      </c>
      <c r="E165" s="34">
        <f t="shared" si="10"/>
        <v>25.267899999999997</v>
      </c>
      <c r="F165" s="88">
        <v>11284</v>
      </c>
      <c r="G165" s="33">
        <f t="shared" si="8"/>
        <v>141.05000000000001</v>
      </c>
      <c r="H165" s="33"/>
      <c r="I165" s="33"/>
      <c r="J165" s="30"/>
      <c r="K165" s="31" t="str">
        <f t="shared" si="9"/>
        <v>x</v>
      </c>
      <c r="M165" s="10">
        <v>50</v>
      </c>
      <c r="N165" s="10">
        <v>4000</v>
      </c>
      <c r="O165" s="17"/>
    </row>
    <row r="166" spans="1:15" s="7" customFormat="1" ht="17.45" customHeight="1" x14ac:dyDescent="0.25">
      <c r="A166" s="65">
        <v>126</v>
      </c>
      <c r="B166" s="31">
        <v>1.8</v>
      </c>
      <c r="C166" s="39" t="s">
        <v>184</v>
      </c>
      <c r="D166" s="60">
        <v>12.40945</v>
      </c>
      <c r="E166" s="34">
        <f t="shared" si="10"/>
        <v>41.364833333333337</v>
      </c>
      <c r="F166" s="88">
        <v>14312</v>
      </c>
      <c r="G166" s="33">
        <f t="shared" ref="G166:G229" si="11">F166/8000*100</f>
        <v>178.9</v>
      </c>
      <c r="H166" s="33"/>
      <c r="I166" s="33"/>
      <c r="J166" s="30"/>
      <c r="K166" s="31" t="str">
        <f t="shared" si="9"/>
        <v>x</v>
      </c>
      <c r="M166" s="12">
        <v>450</v>
      </c>
      <c r="N166" s="12">
        <v>120000</v>
      </c>
      <c r="O166" s="18"/>
    </row>
    <row r="167" spans="1:15" s="7" customFormat="1" ht="17.45" customHeight="1" x14ac:dyDescent="0.25">
      <c r="A167" s="65">
        <v>127</v>
      </c>
      <c r="B167" s="31">
        <v>1.9</v>
      </c>
      <c r="C167" s="39" t="s">
        <v>185</v>
      </c>
      <c r="D167" s="60">
        <v>13.943530000000001</v>
      </c>
      <c r="E167" s="34">
        <f t="shared" si="10"/>
        <v>46.478433333333335</v>
      </c>
      <c r="F167" s="88">
        <v>12893</v>
      </c>
      <c r="G167" s="33">
        <f t="shared" si="11"/>
        <v>161.16250000000002</v>
      </c>
      <c r="H167" s="33"/>
      <c r="I167" s="33"/>
      <c r="J167" s="30"/>
      <c r="K167" s="31" t="str">
        <f t="shared" si="9"/>
        <v>x</v>
      </c>
      <c r="M167" s="12"/>
      <c r="N167" s="12"/>
      <c r="O167" s="18"/>
    </row>
    <row r="168" spans="1:15" s="7" customFormat="1" ht="19.899999999999999" customHeight="1" x14ac:dyDescent="0.25">
      <c r="A168" s="65">
        <v>128</v>
      </c>
      <c r="B168" s="36" t="s">
        <v>17</v>
      </c>
      <c r="C168" s="39" t="s">
        <v>186</v>
      </c>
      <c r="D168" s="60">
        <v>17.654540000000001</v>
      </c>
      <c r="E168" s="34">
        <f t="shared" si="10"/>
        <v>58.848466666666667</v>
      </c>
      <c r="F168" s="88">
        <v>14831</v>
      </c>
      <c r="G168" s="33">
        <f t="shared" si="11"/>
        <v>185.38749999999999</v>
      </c>
      <c r="H168" s="33"/>
      <c r="I168" s="33"/>
      <c r="J168" s="30"/>
      <c r="K168" s="31" t="str">
        <f t="shared" si="9"/>
        <v>x</v>
      </c>
      <c r="M168" s="10">
        <v>50</v>
      </c>
      <c r="N168" s="10">
        <v>1750</v>
      </c>
      <c r="O168" s="17"/>
    </row>
    <row r="169" spans="1:15" s="7" customFormat="1" ht="19.899999999999999" customHeight="1" x14ac:dyDescent="0.25">
      <c r="A169" s="65">
        <v>129</v>
      </c>
      <c r="B169" s="36" t="s">
        <v>18</v>
      </c>
      <c r="C169" s="39" t="s">
        <v>187</v>
      </c>
      <c r="D169" s="60">
        <v>15.7591</v>
      </c>
      <c r="E169" s="34">
        <f t="shared" si="10"/>
        <v>52.530333333333331</v>
      </c>
      <c r="F169" s="88">
        <v>10387</v>
      </c>
      <c r="G169" s="33">
        <f t="shared" si="11"/>
        <v>129.83750000000001</v>
      </c>
      <c r="H169" s="33"/>
      <c r="I169" s="33"/>
      <c r="J169" s="30"/>
      <c r="K169" s="31" t="str">
        <f t="shared" si="9"/>
        <v>x</v>
      </c>
      <c r="M169" s="10">
        <v>50</v>
      </c>
      <c r="N169" s="10">
        <v>2250</v>
      </c>
      <c r="O169" s="17"/>
    </row>
    <row r="170" spans="1:15" s="7" customFormat="1" ht="18.399999999999999" customHeight="1" x14ac:dyDescent="0.25">
      <c r="A170" s="65">
        <v>130</v>
      </c>
      <c r="B170" s="36" t="s">
        <v>20</v>
      </c>
      <c r="C170" s="39" t="s">
        <v>188</v>
      </c>
      <c r="D170" s="60">
        <v>9.732899999999999</v>
      </c>
      <c r="E170" s="34">
        <f t="shared" si="10"/>
        <v>32.442999999999991</v>
      </c>
      <c r="F170" s="88">
        <v>9655</v>
      </c>
      <c r="G170" s="33">
        <f t="shared" si="11"/>
        <v>120.68749999999999</v>
      </c>
      <c r="H170" s="33"/>
      <c r="I170" s="33"/>
      <c r="J170" s="30"/>
      <c r="K170" s="31" t="str">
        <f t="shared" si="9"/>
        <v>x</v>
      </c>
      <c r="M170" s="10">
        <v>50</v>
      </c>
      <c r="N170" s="10">
        <v>1500</v>
      </c>
      <c r="O170" s="17"/>
    </row>
    <row r="171" spans="1:15" s="7" customFormat="1" ht="18.399999999999999" customHeight="1" x14ac:dyDescent="0.25">
      <c r="A171" s="65">
        <v>131</v>
      </c>
      <c r="B171" s="36" t="s">
        <v>21</v>
      </c>
      <c r="C171" s="39" t="s">
        <v>189</v>
      </c>
      <c r="D171" s="60">
        <v>17.29505</v>
      </c>
      <c r="E171" s="34">
        <f t="shared" si="10"/>
        <v>57.650166666666671</v>
      </c>
      <c r="F171" s="88">
        <v>14885</v>
      </c>
      <c r="G171" s="33">
        <f t="shared" si="11"/>
        <v>186.0625</v>
      </c>
      <c r="H171" s="33"/>
      <c r="I171" s="33"/>
      <c r="J171" s="30"/>
      <c r="K171" s="31" t="str">
        <f t="shared" si="9"/>
        <v>x</v>
      </c>
      <c r="M171" s="10">
        <v>50</v>
      </c>
      <c r="N171" s="10">
        <v>2000</v>
      </c>
      <c r="O171" s="17"/>
    </row>
    <row r="172" spans="1:15" s="7" customFormat="1" ht="18.399999999999999" customHeight="1" x14ac:dyDescent="0.25">
      <c r="A172" s="65">
        <v>132</v>
      </c>
      <c r="B172" s="36" t="s">
        <v>22</v>
      </c>
      <c r="C172" s="39" t="s">
        <v>190</v>
      </c>
      <c r="D172" s="60">
        <v>15.78275</v>
      </c>
      <c r="E172" s="34">
        <f t="shared" si="10"/>
        <v>52.60916666666666</v>
      </c>
      <c r="F172" s="88">
        <v>12291</v>
      </c>
      <c r="G172" s="33">
        <f t="shared" si="11"/>
        <v>153.63750000000002</v>
      </c>
      <c r="H172" s="33"/>
      <c r="I172" s="33"/>
      <c r="J172" s="30"/>
      <c r="K172" s="31" t="str">
        <f t="shared" si="9"/>
        <v>x</v>
      </c>
      <c r="M172" s="10">
        <v>50</v>
      </c>
      <c r="N172" s="10">
        <v>2000</v>
      </c>
      <c r="O172" s="17"/>
    </row>
    <row r="173" spans="1:15" s="7" customFormat="1" ht="18.399999999999999" customHeight="1" x14ac:dyDescent="0.25">
      <c r="A173" s="65">
        <v>133</v>
      </c>
      <c r="B173" s="36" t="s">
        <v>23</v>
      </c>
      <c r="C173" s="39" t="s">
        <v>191</v>
      </c>
      <c r="D173" s="60">
        <v>21.103570000000001</v>
      </c>
      <c r="E173" s="34">
        <f t="shared" si="10"/>
        <v>70.34523333333334</v>
      </c>
      <c r="F173" s="88">
        <v>16766</v>
      </c>
      <c r="G173" s="33">
        <f t="shared" si="11"/>
        <v>209.57499999999999</v>
      </c>
      <c r="H173" s="33"/>
      <c r="I173" s="33"/>
      <c r="J173" s="30"/>
      <c r="K173" s="31" t="str">
        <f t="shared" si="9"/>
        <v>x</v>
      </c>
      <c r="M173" s="10">
        <v>50</v>
      </c>
      <c r="N173" s="10">
        <v>1500</v>
      </c>
      <c r="O173" s="17"/>
    </row>
    <row r="174" spans="1:15" s="7" customFormat="1" ht="18.399999999999999" customHeight="1" x14ac:dyDescent="0.25">
      <c r="A174" s="65">
        <v>134</v>
      </c>
      <c r="B174" s="36" t="s">
        <v>24</v>
      </c>
      <c r="C174" s="39" t="s">
        <v>192</v>
      </c>
      <c r="D174" s="60">
        <v>21.274430000000002</v>
      </c>
      <c r="E174" s="34">
        <f t="shared" si="10"/>
        <v>70.914766666666679</v>
      </c>
      <c r="F174" s="88">
        <v>15153</v>
      </c>
      <c r="G174" s="33">
        <f t="shared" si="11"/>
        <v>189.41249999999999</v>
      </c>
      <c r="H174" s="33"/>
      <c r="I174" s="33"/>
      <c r="J174" s="30"/>
      <c r="K174" s="31" t="str">
        <f t="shared" si="9"/>
        <v>x</v>
      </c>
      <c r="M174" s="10">
        <v>50</v>
      </c>
      <c r="N174" s="10">
        <v>1500</v>
      </c>
      <c r="O174" s="17"/>
    </row>
    <row r="175" spans="1:15" s="7" customFormat="1" ht="18.399999999999999" customHeight="1" x14ac:dyDescent="0.25">
      <c r="A175" s="65"/>
      <c r="B175" s="28">
        <v>2</v>
      </c>
      <c r="C175" s="29" t="s">
        <v>53</v>
      </c>
      <c r="D175" s="37"/>
      <c r="E175" s="37"/>
      <c r="F175" s="72"/>
      <c r="G175" s="30"/>
      <c r="H175" s="30"/>
      <c r="I175" s="30"/>
      <c r="J175" s="30"/>
      <c r="K175" s="31" t="str">
        <f t="shared" si="9"/>
        <v>x</v>
      </c>
      <c r="M175" s="10">
        <v>50</v>
      </c>
      <c r="N175" s="10">
        <v>1750</v>
      </c>
      <c r="O175" s="17"/>
    </row>
    <row r="176" spans="1:15" s="7" customFormat="1" ht="18.399999999999999" customHeight="1" x14ac:dyDescent="0.25">
      <c r="A176" s="65">
        <v>135</v>
      </c>
      <c r="B176" s="31">
        <v>2.1</v>
      </c>
      <c r="C176" s="39" t="s">
        <v>193</v>
      </c>
      <c r="D176" s="60">
        <v>5.7733600000000003</v>
      </c>
      <c r="E176" s="34">
        <f t="shared" si="10"/>
        <v>19.244533333333333</v>
      </c>
      <c r="F176" s="88">
        <v>15546</v>
      </c>
      <c r="G176" s="33">
        <f t="shared" si="11"/>
        <v>194.32499999999999</v>
      </c>
      <c r="H176" s="33"/>
      <c r="I176" s="33"/>
      <c r="J176" s="30"/>
      <c r="K176" s="31" t="str">
        <f t="shared" si="9"/>
        <v>x</v>
      </c>
      <c r="M176" s="10">
        <v>50</v>
      </c>
      <c r="N176" s="10">
        <v>1500</v>
      </c>
      <c r="O176" s="17"/>
    </row>
    <row r="177" spans="1:15" s="7" customFormat="1" ht="18.399999999999999" customHeight="1" x14ac:dyDescent="0.25">
      <c r="A177" s="66"/>
      <c r="B177" s="28" t="s">
        <v>194</v>
      </c>
      <c r="C177" s="48" t="s">
        <v>195</v>
      </c>
      <c r="D177" s="49"/>
      <c r="E177" s="50"/>
      <c r="F177" s="77"/>
      <c r="G177" s="51"/>
      <c r="H177" s="51"/>
      <c r="I177" s="51"/>
      <c r="J177" s="37"/>
      <c r="K177" s="31" t="str">
        <f t="shared" si="9"/>
        <v>x</v>
      </c>
      <c r="M177" s="10">
        <v>50</v>
      </c>
      <c r="N177" s="10">
        <v>1750</v>
      </c>
      <c r="O177" s="17"/>
    </row>
    <row r="178" spans="1:15" s="7" customFormat="1" ht="18.399999999999999" customHeight="1" x14ac:dyDescent="0.25">
      <c r="A178" s="66"/>
      <c r="B178" s="45">
        <v>1</v>
      </c>
      <c r="C178" s="46" t="s">
        <v>41</v>
      </c>
      <c r="D178" s="49"/>
      <c r="E178" s="50"/>
      <c r="F178" s="77"/>
      <c r="G178" s="51"/>
      <c r="H178" s="51"/>
      <c r="I178" s="51"/>
      <c r="J178" s="37"/>
      <c r="K178" s="31" t="str">
        <f t="shared" si="9"/>
        <v>x</v>
      </c>
      <c r="M178" s="10">
        <v>50</v>
      </c>
      <c r="N178" s="10">
        <v>1750</v>
      </c>
      <c r="O178" s="17"/>
    </row>
    <row r="179" spans="1:15" s="7" customFormat="1" ht="18.399999999999999" customHeight="1" x14ac:dyDescent="0.25">
      <c r="A179" s="65">
        <v>136</v>
      </c>
      <c r="B179" s="31">
        <v>1.1000000000000001</v>
      </c>
      <c r="C179" s="39" t="s">
        <v>196</v>
      </c>
      <c r="D179" s="40">
        <v>10.074439999999999</v>
      </c>
      <c r="E179" s="34">
        <f t="shared" si="10"/>
        <v>33.581466666666664</v>
      </c>
      <c r="F179" s="76">
        <v>14436</v>
      </c>
      <c r="G179" s="33">
        <f t="shared" si="11"/>
        <v>180.45</v>
      </c>
      <c r="H179" s="33"/>
      <c r="I179" s="33"/>
      <c r="J179" s="30"/>
      <c r="K179" s="31" t="str">
        <f t="shared" si="9"/>
        <v>x</v>
      </c>
      <c r="M179" s="10">
        <v>50</v>
      </c>
      <c r="N179" s="10">
        <v>1500</v>
      </c>
      <c r="O179" s="17"/>
    </row>
    <row r="180" spans="1:15" s="7" customFormat="1" ht="18.399999999999999" customHeight="1" x14ac:dyDescent="0.25">
      <c r="A180" s="65">
        <v>137</v>
      </c>
      <c r="B180" s="31">
        <v>1.2</v>
      </c>
      <c r="C180" s="47" t="s">
        <v>197</v>
      </c>
      <c r="D180" s="40">
        <v>7.9682899999999997</v>
      </c>
      <c r="E180" s="34">
        <f t="shared" si="10"/>
        <v>26.560966666666662</v>
      </c>
      <c r="F180" s="76">
        <v>14376</v>
      </c>
      <c r="G180" s="33">
        <f t="shared" si="11"/>
        <v>179.7</v>
      </c>
      <c r="H180" s="33"/>
      <c r="I180" s="33"/>
      <c r="J180" s="30"/>
      <c r="K180" s="31" t="str">
        <f t="shared" si="9"/>
        <v>x</v>
      </c>
      <c r="M180" s="10">
        <v>50</v>
      </c>
      <c r="N180" s="10">
        <v>1250</v>
      </c>
      <c r="O180" s="17"/>
    </row>
    <row r="181" spans="1:15" s="7" customFormat="1" ht="18.399999999999999" customHeight="1" x14ac:dyDescent="0.25">
      <c r="A181" s="65">
        <v>138</v>
      </c>
      <c r="B181" s="31">
        <v>1.3</v>
      </c>
      <c r="C181" s="47" t="s">
        <v>198</v>
      </c>
      <c r="D181" s="40">
        <v>9.3274900000000009</v>
      </c>
      <c r="E181" s="34">
        <f t="shared" si="10"/>
        <v>31.091633333333334</v>
      </c>
      <c r="F181" s="76">
        <v>14028</v>
      </c>
      <c r="G181" s="33">
        <f t="shared" si="11"/>
        <v>175.35</v>
      </c>
      <c r="H181" s="33"/>
      <c r="I181" s="33"/>
      <c r="J181" s="30"/>
      <c r="K181" s="31" t="str">
        <f t="shared" si="9"/>
        <v>x</v>
      </c>
      <c r="M181" s="10">
        <v>50</v>
      </c>
      <c r="N181" s="10">
        <v>1750</v>
      </c>
      <c r="O181" s="17"/>
    </row>
    <row r="182" spans="1:15" s="7" customFormat="1" ht="18.399999999999999" customHeight="1" x14ac:dyDescent="0.25">
      <c r="A182" s="65">
        <v>139</v>
      </c>
      <c r="B182" s="31">
        <v>1.4</v>
      </c>
      <c r="C182" s="47" t="s">
        <v>199</v>
      </c>
      <c r="D182" s="40">
        <v>10.065770000000001</v>
      </c>
      <c r="E182" s="34">
        <f t="shared" si="10"/>
        <v>33.552566666666664</v>
      </c>
      <c r="F182" s="76">
        <v>12292</v>
      </c>
      <c r="G182" s="33">
        <f t="shared" si="11"/>
        <v>153.65</v>
      </c>
      <c r="H182" s="33"/>
      <c r="I182" s="33"/>
      <c r="J182" s="30"/>
      <c r="K182" s="31" t="str">
        <f t="shared" si="9"/>
        <v>x</v>
      </c>
      <c r="M182" s="10">
        <v>50</v>
      </c>
      <c r="N182" s="10">
        <v>1500</v>
      </c>
      <c r="O182" s="17"/>
    </row>
    <row r="183" spans="1:15" s="7" customFormat="1" ht="19.899999999999999" customHeight="1" x14ac:dyDescent="0.25">
      <c r="A183" s="65">
        <v>140</v>
      </c>
      <c r="B183" s="31">
        <v>1.5</v>
      </c>
      <c r="C183" s="47" t="s">
        <v>200</v>
      </c>
      <c r="D183" s="40">
        <v>9.8612099999999998</v>
      </c>
      <c r="E183" s="34">
        <f t="shared" si="10"/>
        <v>32.870699999999999</v>
      </c>
      <c r="F183" s="76">
        <v>10320</v>
      </c>
      <c r="G183" s="33">
        <f t="shared" si="11"/>
        <v>129</v>
      </c>
      <c r="H183" s="33"/>
      <c r="I183" s="33"/>
      <c r="J183" s="30"/>
      <c r="K183" s="31" t="str">
        <f t="shared" si="9"/>
        <v>x</v>
      </c>
      <c r="M183" s="10">
        <v>50</v>
      </c>
      <c r="N183" s="10">
        <v>2000</v>
      </c>
      <c r="O183" s="17"/>
    </row>
    <row r="184" spans="1:15" s="7" customFormat="1" ht="19.899999999999999" customHeight="1" x14ac:dyDescent="0.25">
      <c r="A184" s="65">
        <v>141</v>
      </c>
      <c r="B184" s="31">
        <v>1.6</v>
      </c>
      <c r="C184" s="47" t="s">
        <v>201</v>
      </c>
      <c r="D184" s="40">
        <v>12.785319999999999</v>
      </c>
      <c r="E184" s="34">
        <f t="shared" si="10"/>
        <v>42.617733333333327</v>
      </c>
      <c r="F184" s="76">
        <v>17587</v>
      </c>
      <c r="G184" s="33">
        <f t="shared" si="11"/>
        <v>219.83750000000001</v>
      </c>
      <c r="H184" s="33"/>
      <c r="I184" s="33"/>
      <c r="J184" s="30"/>
      <c r="K184" s="31" t="str">
        <f t="shared" si="9"/>
        <v>x</v>
      </c>
      <c r="M184" s="10">
        <v>50</v>
      </c>
      <c r="N184" s="10">
        <v>1500</v>
      </c>
      <c r="O184" s="17"/>
    </row>
    <row r="185" spans="1:15" s="7" customFormat="1" ht="19.899999999999999" customHeight="1" x14ac:dyDescent="0.25">
      <c r="A185" s="65">
        <v>142</v>
      </c>
      <c r="B185" s="31">
        <v>1.7</v>
      </c>
      <c r="C185" s="47" t="s">
        <v>202</v>
      </c>
      <c r="D185" s="40">
        <v>20.244630000000001</v>
      </c>
      <c r="E185" s="34">
        <f t="shared" si="10"/>
        <v>67.482100000000003</v>
      </c>
      <c r="F185" s="76">
        <v>11791</v>
      </c>
      <c r="G185" s="33">
        <f t="shared" si="11"/>
        <v>147.38750000000002</v>
      </c>
      <c r="H185" s="33"/>
      <c r="I185" s="33"/>
      <c r="J185" s="30"/>
      <c r="K185" s="31" t="str">
        <f t="shared" si="9"/>
        <v>x</v>
      </c>
      <c r="M185" s="10">
        <v>50</v>
      </c>
      <c r="N185" s="10">
        <v>1500</v>
      </c>
      <c r="O185" s="17"/>
    </row>
    <row r="186" spans="1:15" s="7" customFormat="1" ht="19.899999999999999" customHeight="1" x14ac:dyDescent="0.25">
      <c r="A186" s="65">
        <v>143</v>
      </c>
      <c r="B186" s="31">
        <v>1.8</v>
      </c>
      <c r="C186" s="47" t="s">
        <v>203</v>
      </c>
      <c r="D186" s="40">
        <v>19.106590000000001</v>
      </c>
      <c r="E186" s="34">
        <f t="shared" si="10"/>
        <v>63.688633333333335</v>
      </c>
      <c r="F186" s="76">
        <v>15825</v>
      </c>
      <c r="G186" s="33">
        <f t="shared" si="11"/>
        <v>197.8125</v>
      </c>
      <c r="H186" s="33"/>
      <c r="I186" s="33"/>
      <c r="J186" s="30"/>
      <c r="K186" s="31" t="str">
        <f t="shared" si="9"/>
        <v>x</v>
      </c>
      <c r="M186" s="10">
        <v>50</v>
      </c>
      <c r="N186" s="10">
        <v>1750</v>
      </c>
      <c r="O186" s="17"/>
    </row>
    <row r="187" spans="1:15" s="7" customFormat="1" ht="19.899999999999999" customHeight="1" x14ac:dyDescent="0.25">
      <c r="A187" s="65">
        <v>144</v>
      </c>
      <c r="B187" s="31">
        <v>1.9</v>
      </c>
      <c r="C187" s="47" t="s">
        <v>204</v>
      </c>
      <c r="D187" s="40">
        <v>10.095280000000001</v>
      </c>
      <c r="E187" s="34">
        <f t="shared" si="10"/>
        <v>33.650933333333342</v>
      </c>
      <c r="F187" s="76">
        <v>9635</v>
      </c>
      <c r="G187" s="33">
        <f t="shared" si="11"/>
        <v>120.4375</v>
      </c>
      <c r="H187" s="33"/>
      <c r="I187" s="33"/>
      <c r="J187" s="30"/>
      <c r="K187" s="31" t="str">
        <f t="shared" si="9"/>
        <v>x</v>
      </c>
      <c r="M187" s="10">
        <v>50</v>
      </c>
      <c r="N187" s="10">
        <v>2000</v>
      </c>
      <c r="O187" s="17"/>
    </row>
    <row r="188" spans="1:15" s="7" customFormat="1" ht="19.899999999999999" customHeight="1" x14ac:dyDescent="0.25">
      <c r="A188" s="65">
        <v>145</v>
      </c>
      <c r="B188" s="36" t="s">
        <v>17</v>
      </c>
      <c r="C188" s="47" t="s">
        <v>205</v>
      </c>
      <c r="D188" s="40">
        <v>16.162140000000001</v>
      </c>
      <c r="E188" s="34">
        <f t="shared" si="10"/>
        <v>53.873800000000003</v>
      </c>
      <c r="F188" s="76">
        <v>11045</v>
      </c>
      <c r="G188" s="33">
        <f t="shared" si="11"/>
        <v>138.0625</v>
      </c>
      <c r="H188" s="33"/>
      <c r="I188" s="33"/>
      <c r="J188" s="30"/>
      <c r="K188" s="31" t="str">
        <f t="shared" si="9"/>
        <v>x</v>
      </c>
      <c r="M188" s="10">
        <v>50</v>
      </c>
      <c r="N188" s="10">
        <v>2000</v>
      </c>
      <c r="O188" s="17"/>
    </row>
    <row r="189" spans="1:15" s="7" customFormat="1" ht="18" customHeight="1" x14ac:dyDescent="0.25">
      <c r="A189" s="65">
        <v>146</v>
      </c>
      <c r="B189" s="36" t="s">
        <v>18</v>
      </c>
      <c r="C189" s="47" t="s">
        <v>206</v>
      </c>
      <c r="D189" s="40">
        <v>8.1406799999999997</v>
      </c>
      <c r="E189" s="34">
        <f t="shared" si="10"/>
        <v>27.1356</v>
      </c>
      <c r="F189" s="76">
        <v>7447</v>
      </c>
      <c r="G189" s="33">
        <f t="shared" si="11"/>
        <v>93.087500000000006</v>
      </c>
      <c r="H189" s="33"/>
      <c r="I189" s="33"/>
      <c r="J189" s="30"/>
      <c r="K189" s="31" t="str">
        <f t="shared" si="9"/>
        <v>x</v>
      </c>
      <c r="M189" s="10"/>
      <c r="N189" s="10"/>
      <c r="O189" s="17"/>
    </row>
    <row r="190" spans="1:15" s="7" customFormat="1" ht="18" customHeight="1" x14ac:dyDescent="0.25">
      <c r="A190" s="65">
        <v>147</v>
      </c>
      <c r="B190" s="36" t="s">
        <v>20</v>
      </c>
      <c r="C190" s="47" t="s">
        <v>207</v>
      </c>
      <c r="D190" s="40">
        <v>28.680579999999999</v>
      </c>
      <c r="E190" s="34">
        <f t="shared" si="10"/>
        <v>95.601933333333335</v>
      </c>
      <c r="F190" s="76">
        <v>19120</v>
      </c>
      <c r="G190" s="33">
        <f t="shared" si="11"/>
        <v>239</v>
      </c>
      <c r="H190" s="33"/>
      <c r="I190" s="33"/>
      <c r="J190" s="30"/>
      <c r="K190" s="31" t="str">
        <f t="shared" si="9"/>
        <v>x</v>
      </c>
      <c r="M190" s="10">
        <v>14</v>
      </c>
      <c r="N190" s="10">
        <v>4000</v>
      </c>
      <c r="O190" s="17"/>
    </row>
    <row r="191" spans="1:15" s="7" customFormat="1" ht="16.350000000000001" customHeight="1" x14ac:dyDescent="0.25">
      <c r="A191" s="65">
        <v>148</v>
      </c>
      <c r="B191" s="36" t="s">
        <v>21</v>
      </c>
      <c r="C191" s="47" t="s">
        <v>208</v>
      </c>
      <c r="D191" s="40">
        <v>13.730499999999999</v>
      </c>
      <c r="E191" s="34">
        <f t="shared" si="10"/>
        <v>45.768333333333331</v>
      </c>
      <c r="F191" s="76">
        <v>15959</v>
      </c>
      <c r="G191" s="33">
        <f t="shared" si="11"/>
        <v>199.48749999999998</v>
      </c>
      <c r="H191" s="33"/>
      <c r="I191" s="33"/>
      <c r="J191" s="30"/>
      <c r="K191" s="31" t="str">
        <f t="shared" si="9"/>
        <v>x</v>
      </c>
      <c r="M191" s="12">
        <v>450</v>
      </c>
      <c r="N191" s="12">
        <v>120000</v>
      </c>
      <c r="O191" s="18"/>
    </row>
    <row r="192" spans="1:15" s="7" customFormat="1" ht="17.850000000000001" customHeight="1" x14ac:dyDescent="0.25">
      <c r="A192" s="65">
        <v>149</v>
      </c>
      <c r="B192" s="31">
        <v>1.1399999999999999</v>
      </c>
      <c r="C192" s="47" t="s">
        <v>209</v>
      </c>
      <c r="D192" s="40">
        <v>17.813309999999998</v>
      </c>
      <c r="E192" s="34">
        <f t="shared" si="10"/>
        <v>59.37769999999999</v>
      </c>
      <c r="F192" s="76">
        <v>9688</v>
      </c>
      <c r="G192" s="33">
        <f t="shared" si="11"/>
        <v>121.10000000000001</v>
      </c>
      <c r="H192" s="33"/>
      <c r="I192" s="33"/>
      <c r="J192" s="30"/>
      <c r="K192" s="31" t="str">
        <f t="shared" si="9"/>
        <v>x</v>
      </c>
      <c r="M192" s="12"/>
      <c r="N192" s="12"/>
      <c r="O192" s="18"/>
    </row>
    <row r="193" spans="1:15" s="7" customFormat="1" ht="17.850000000000001" customHeight="1" x14ac:dyDescent="0.25">
      <c r="A193" s="65"/>
      <c r="B193" s="28">
        <v>2</v>
      </c>
      <c r="C193" s="29" t="s">
        <v>53</v>
      </c>
      <c r="D193" s="37"/>
      <c r="E193" s="37"/>
      <c r="F193" s="72"/>
      <c r="G193" s="30"/>
      <c r="H193" s="30"/>
      <c r="I193" s="30"/>
      <c r="J193" s="30"/>
      <c r="K193" s="31" t="str">
        <f t="shared" si="9"/>
        <v>x</v>
      </c>
      <c r="M193" s="10">
        <v>50</v>
      </c>
      <c r="N193" s="10">
        <v>2250</v>
      </c>
      <c r="O193" s="17"/>
    </row>
    <row r="194" spans="1:15" s="7" customFormat="1" ht="17.850000000000001" customHeight="1" x14ac:dyDescent="0.25">
      <c r="A194" s="65">
        <v>150</v>
      </c>
      <c r="B194" s="31">
        <v>2.1</v>
      </c>
      <c r="C194" s="47" t="s">
        <v>210</v>
      </c>
      <c r="D194" s="40">
        <v>21.045479999999998</v>
      </c>
      <c r="E194" s="34">
        <f t="shared" si="10"/>
        <v>70.151599999999988</v>
      </c>
      <c r="F194" s="76">
        <v>50088</v>
      </c>
      <c r="G194" s="33">
        <f t="shared" si="11"/>
        <v>626.1</v>
      </c>
      <c r="H194" s="33"/>
      <c r="I194" s="33"/>
      <c r="J194" s="30"/>
      <c r="K194" s="31" t="str">
        <f t="shared" si="9"/>
        <v>x</v>
      </c>
      <c r="M194" s="10">
        <v>50</v>
      </c>
      <c r="N194" s="10">
        <v>1250</v>
      </c>
      <c r="O194" s="17"/>
    </row>
    <row r="195" spans="1:15" s="7" customFormat="1" ht="17.850000000000001" customHeight="1" x14ac:dyDescent="0.25">
      <c r="A195" s="66"/>
      <c r="B195" s="28" t="s">
        <v>211</v>
      </c>
      <c r="C195" s="48" t="s">
        <v>212</v>
      </c>
      <c r="D195" s="49"/>
      <c r="E195" s="50"/>
      <c r="F195" s="77"/>
      <c r="G195" s="51"/>
      <c r="H195" s="51"/>
      <c r="I195" s="51"/>
      <c r="J195" s="37"/>
      <c r="K195" s="31" t="str">
        <f t="shared" si="9"/>
        <v>x</v>
      </c>
      <c r="M195" s="10">
        <v>50</v>
      </c>
      <c r="N195" s="10">
        <v>1750</v>
      </c>
      <c r="O195" s="17"/>
    </row>
    <row r="196" spans="1:15" s="7" customFormat="1" ht="17.850000000000001" customHeight="1" x14ac:dyDescent="0.25">
      <c r="A196" s="66"/>
      <c r="B196" s="45">
        <v>1</v>
      </c>
      <c r="C196" s="46" t="s">
        <v>41</v>
      </c>
      <c r="D196" s="49"/>
      <c r="E196" s="50"/>
      <c r="F196" s="77"/>
      <c r="G196" s="51"/>
      <c r="H196" s="51"/>
      <c r="I196" s="51"/>
      <c r="J196" s="37"/>
      <c r="K196" s="31" t="str">
        <f t="shared" si="9"/>
        <v>x</v>
      </c>
      <c r="M196" s="10">
        <v>50</v>
      </c>
      <c r="N196" s="10">
        <v>2000</v>
      </c>
      <c r="O196" s="17"/>
    </row>
    <row r="197" spans="1:15" s="7" customFormat="1" ht="17.850000000000001" customHeight="1" x14ac:dyDescent="0.25">
      <c r="A197" s="65">
        <v>151</v>
      </c>
      <c r="B197" s="31">
        <v>1.1000000000000001</v>
      </c>
      <c r="C197" s="39" t="s">
        <v>213</v>
      </c>
      <c r="D197" s="40">
        <v>12.993309999999999</v>
      </c>
      <c r="E197" s="34">
        <f t="shared" si="10"/>
        <v>43.311033333333334</v>
      </c>
      <c r="F197" s="76">
        <v>7969</v>
      </c>
      <c r="G197" s="33">
        <f t="shared" si="11"/>
        <v>99.612499999999997</v>
      </c>
      <c r="H197" s="33"/>
      <c r="I197" s="33"/>
      <c r="J197" s="30"/>
      <c r="K197" s="31" t="str">
        <f t="shared" si="9"/>
        <v>x</v>
      </c>
      <c r="M197" s="10">
        <v>50</v>
      </c>
      <c r="N197" s="10">
        <v>2000</v>
      </c>
      <c r="O197" s="17"/>
    </row>
    <row r="198" spans="1:15" s="7" customFormat="1" ht="17.850000000000001" customHeight="1" x14ac:dyDescent="0.25">
      <c r="A198" s="65">
        <v>152</v>
      </c>
      <c r="B198" s="31">
        <v>1.2</v>
      </c>
      <c r="C198" s="47" t="s">
        <v>214</v>
      </c>
      <c r="D198" s="40">
        <v>14.49954</v>
      </c>
      <c r="E198" s="34">
        <f t="shared" si="10"/>
        <v>48.331799999999994</v>
      </c>
      <c r="F198" s="76">
        <v>8795</v>
      </c>
      <c r="G198" s="33">
        <f t="shared" si="11"/>
        <v>109.9375</v>
      </c>
      <c r="H198" s="33"/>
      <c r="I198" s="33"/>
      <c r="J198" s="30"/>
      <c r="K198" s="31" t="str">
        <f t="shared" si="9"/>
        <v>x</v>
      </c>
      <c r="M198" s="10">
        <v>50</v>
      </c>
      <c r="N198" s="10">
        <v>2000</v>
      </c>
      <c r="O198" s="17"/>
    </row>
    <row r="199" spans="1:15" s="7" customFormat="1" ht="17.850000000000001" customHeight="1" x14ac:dyDescent="0.25">
      <c r="A199" s="65">
        <v>153</v>
      </c>
      <c r="B199" s="31">
        <v>1.3</v>
      </c>
      <c r="C199" s="47" t="s">
        <v>215</v>
      </c>
      <c r="D199" s="40">
        <v>13.237360000000001</v>
      </c>
      <c r="E199" s="34">
        <f t="shared" si="10"/>
        <v>44.124533333333339</v>
      </c>
      <c r="F199" s="76">
        <v>8590</v>
      </c>
      <c r="G199" s="33">
        <f t="shared" si="11"/>
        <v>107.375</v>
      </c>
      <c r="H199" s="33"/>
      <c r="I199" s="33"/>
      <c r="J199" s="30"/>
      <c r="K199" s="31" t="str">
        <f t="shared" si="9"/>
        <v>x</v>
      </c>
      <c r="M199" s="10">
        <v>50</v>
      </c>
      <c r="N199" s="10">
        <v>1000</v>
      </c>
      <c r="O199" s="17"/>
    </row>
    <row r="200" spans="1:15" s="7" customFormat="1" ht="17.850000000000001" customHeight="1" x14ac:dyDescent="0.25">
      <c r="A200" s="65">
        <v>154</v>
      </c>
      <c r="B200" s="31">
        <v>1.4</v>
      </c>
      <c r="C200" s="47" t="s">
        <v>216</v>
      </c>
      <c r="D200" s="40">
        <v>9.7667999999999999</v>
      </c>
      <c r="E200" s="34">
        <f t="shared" si="10"/>
        <v>32.556000000000004</v>
      </c>
      <c r="F200" s="76">
        <v>6801</v>
      </c>
      <c r="G200" s="33">
        <f t="shared" si="11"/>
        <v>85.012500000000003</v>
      </c>
      <c r="H200" s="33"/>
      <c r="I200" s="33"/>
      <c r="J200" s="30"/>
      <c r="K200" s="31" t="str">
        <f t="shared" si="9"/>
        <v>x</v>
      </c>
      <c r="M200" s="10">
        <v>50</v>
      </c>
      <c r="N200" s="10">
        <v>1250</v>
      </c>
      <c r="O200" s="17"/>
    </row>
    <row r="201" spans="1:15" s="7" customFormat="1" ht="17.850000000000001" customHeight="1" x14ac:dyDescent="0.25">
      <c r="A201" s="65">
        <v>155</v>
      </c>
      <c r="B201" s="31">
        <v>1.5</v>
      </c>
      <c r="C201" s="47" t="s">
        <v>217</v>
      </c>
      <c r="D201" s="40">
        <v>9.26</v>
      </c>
      <c r="E201" s="34">
        <f t="shared" si="10"/>
        <v>30.866666666666664</v>
      </c>
      <c r="F201" s="76">
        <v>7264</v>
      </c>
      <c r="G201" s="33">
        <f t="shared" si="11"/>
        <v>90.8</v>
      </c>
      <c r="H201" s="33"/>
      <c r="I201" s="33"/>
      <c r="J201" s="30"/>
      <c r="K201" s="31" t="str">
        <f t="shared" si="9"/>
        <v>x</v>
      </c>
      <c r="M201" s="10">
        <v>50</v>
      </c>
      <c r="N201" s="10">
        <v>2250</v>
      </c>
      <c r="O201" s="17"/>
    </row>
    <row r="202" spans="1:15" s="7" customFormat="1" ht="17.850000000000001" customHeight="1" x14ac:dyDescent="0.25">
      <c r="A202" s="65">
        <v>156</v>
      </c>
      <c r="B202" s="31">
        <v>1.6</v>
      </c>
      <c r="C202" s="39" t="s">
        <v>218</v>
      </c>
      <c r="D202" s="40">
        <v>7.2691800000000004</v>
      </c>
      <c r="E202" s="34">
        <f t="shared" si="10"/>
        <v>24.230600000000003</v>
      </c>
      <c r="F202" s="76">
        <v>5093</v>
      </c>
      <c r="G202" s="33">
        <f t="shared" si="11"/>
        <v>63.662500000000001</v>
      </c>
      <c r="H202" s="33"/>
      <c r="I202" s="33"/>
      <c r="J202" s="30"/>
      <c r="K202" s="31" t="str">
        <f t="shared" si="9"/>
        <v>x</v>
      </c>
      <c r="M202" s="10">
        <v>50</v>
      </c>
      <c r="N202" s="10">
        <v>1250</v>
      </c>
      <c r="O202" s="17"/>
    </row>
    <row r="203" spans="1:15" s="7" customFormat="1" ht="17.850000000000001" customHeight="1" x14ac:dyDescent="0.25">
      <c r="A203" s="65">
        <v>157</v>
      </c>
      <c r="B203" s="31">
        <v>1.7</v>
      </c>
      <c r="C203" s="47" t="s">
        <v>219</v>
      </c>
      <c r="D203" s="40">
        <v>8.1695600000000006</v>
      </c>
      <c r="E203" s="34">
        <f t="shared" si="10"/>
        <v>27.231866666666672</v>
      </c>
      <c r="F203" s="76">
        <v>7575</v>
      </c>
      <c r="G203" s="33">
        <f t="shared" si="11"/>
        <v>94.6875</v>
      </c>
      <c r="H203" s="33"/>
      <c r="I203" s="33"/>
      <c r="J203" s="30"/>
      <c r="K203" s="31" t="str">
        <f t="shared" si="9"/>
        <v>x</v>
      </c>
      <c r="M203" s="10">
        <v>50</v>
      </c>
      <c r="N203" s="10">
        <v>1250</v>
      </c>
      <c r="O203" s="17"/>
    </row>
    <row r="204" spans="1:15" s="7" customFormat="1" ht="17.850000000000001" customHeight="1" x14ac:dyDescent="0.25">
      <c r="A204" s="65">
        <v>158</v>
      </c>
      <c r="B204" s="31">
        <v>1.8</v>
      </c>
      <c r="C204" s="47" t="s">
        <v>220</v>
      </c>
      <c r="D204" s="40">
        <v>8.8099300000000014</v>
      </c>
      <c r="E204" s="34">
        <f t="shared" si="10"/>
        <v>29.366433333333337</v>
      </c>
      <c r="F204" s="76">
        <v>7450</v>
      </c>
      <c r="G204" s="33">
        <f t="shared" si="11"/>
        <v>93.125</v>
      </c>
      <c r="H204" s="33"/>
      <c r="I204" s="33"/>
      <c r="J204" s="30"/>
      <c r="K204" s="31" t="str">
        <f t="shared" ref="K204:K239" si="12">IF(AND(E204&gt;=100,G204&gt;=100)," ","x")</f>
        <v>x</v>
      </c>
      <c r="M204" s="10">
        <v>50</v>
      </c>
      <c r="N204" s="10">
        <v>1250</v>
      </c>
      <c r="O204" s="17"/>
    </row>
    <row r="205" spans="1:15" s="7" customFormat="1" ht="17.850000000000001" customHeight="1" x14ac:dyDescent="0.25">
      <c r="A205" s="65">
        <v>159</v>
      </c>
      <c r="B205" s="31">
        <v>1.9</v>
      </c>
      <c r="C205" s="47" t="s">
        <v>221</v>
      </c>
      <c r="D205" s="40">
        <v>16.7166</v>
      </c>
      <c r="E205" s="34">
        <f t="shared" si="10"/>
        <v>55.721999999999994</v>
      </c>
      <c r="F205" s="81">
        <v>12749</v>
      </c>
      <c r="G205" s="33">
        <f t="shared" si="11"/>
        <v>159.36250000000001</v>
      </c>
      <c r="H205" s="33"/>
      <c r="I205" s="33"/>
      <c r="J205" s="30"/>
      <c r="K205" s="31" t="str">
        <f t="shared" si="12"/>
        <v>x</v>
      </c>
      <c r="M205" s="10">
        <v>50</v>
      </c>
      <c r="N205" s="10">
        <v>2000</v>
      </c>
      <c r="O205" s="17"/>
    </row>
    <row r="206" spans="1:15" s="7" customFormat="1" ht="17.850000000000001" customHeight="1" x14ac:dyDescent="0.25">
      <c r="A206" s="65"/>
      <c r="B206" s="28">
        <v>2</v>
      </c>
      <c r="C206" s="29" t="s">
        <v>53</v>
      </c>
      <c r="D206" s="37"/>
      <c r="E206" s="37"/>
      <c r="F206" s="72"/>
      <c r="G206" s="30"/>
      <c r="H206" s="30"/>
      <c r="I206" s="30"/>
      <c r="J206" s="30"/>
      <c r="K206" s="31" t="str">
        <f t="shared" si="12"/>
        <v>x</v>
      </c>
      <c r="M206" s="10">
        <v>50</v>
      </c>
      <c r="N206" s="10">
        <v>1000</v>
      </c>
      <c r="O206" s="17"/>
    </row>
    <row r="207" spans="1:15" s="7" customFormat="1" ht="17.850000000000001" customHeight="1" x14ac:dyDescent="0.25">
      <c r="A207" s="65">
        <v>160</v>
      </c>
      <c r="B207" s="31">
        <v>2.1</v>
      </c>
      <c r="C207" s="47" t="s">
        <v>222</v>
      </c>
      <c r="D207" s="40">
        <v>5.63626</v>
      </c>
      <c r="E207" s="34">
        <f t="shared" ref="E207:E230" si="13">D207/30*100</f>
        <v>18.787533333333332</v>
      </c>
      <c r="F207" s="76">
        <v>7386</v>
      </c>
      <c r="G207" s="33">
        <f t="shared" si="11"/>
        <v>92.325000000000003</v>
      </c>
      <c r="H207" s="33"/>
      <c r="I207" s="33"/>
      <c r="J207" s="30"/>
      <c r="K207" s="31" t="str">
        <f t="shared" si="12"/>
        <v>x</v>
      </c>
      <c r="M207" s="10"/>
      <c r="N207" s="10"/>
      <c r="O207" s="17"/>
    </row>
    <row r="208" spans="1:15" s="7" customFormat="1" ht="17.850000000000001" customHeight="1" x14ac:dyDescent="0.25">
      <c r="A208" s="66"/>
      <c r="B208" s="28" t="s">
        <v>223</v>
      </c>
      <c r="C208" s="48" t="s">
        <v>224</v>
      </c>
      <c r="D208" s="49"/>
      <c r="E208" s="50"/>
      <c r="F208" s="77"/>
      <c r="G208" s="51"/>
      <c r="H208" s="51"/>
      <c r="I208" s="51"/>
      <c r="J208" s="37"/>
      <c r="K208" s="31" t="str">
        <f t="shared" si="12"/>
        <v>x</v>
      </c>
      <c r="M208" s="10">
        <v>14</v>
      </c>
      <c r="N208" s="10">
        <v>4000</v>
      </c>
      <c r="O208" s="17"/>
    </row>
    <row r="209" spans="1:15" ht="31.5" customHeight="1" x14ac:dyDescent="0.25">
      <c r="A209" s="66"/>
      <c r="B209" s="45">
        <v>1</v>
      </c>
      <c r="C209" s="46" t="s">
        <v>41</v>
      </c>
      <c r="D209" s="49"/>
      <c r="E209" s="50"/>
      <c r="F209" s="77"/>
      <c r="G209" s="51"/>
      <c r="H209" s="51"/>
      <c r="I209" s="51"/>
      <c r="J209" s="37"/>
      <c r="K209" s="31" t="str">
        <f t="shared" si="12"/>
        <v>x</v>
      </c>
      <c r="M209" s="5">
        <v>8000</v>
      </c>
      <c r="N209" s="5">
        <v>900000</v>
      </c>
      <c r="O209" s="15"/>
    </row>
    <row r="210" spans="1:15" s="23" customFormat="1" ht="33" x14ac:dyDescent="0.25">
      <c r="A210" s="65">
        <v>161</v>
      </c>
      <c r="B210" s="31">
        <v>1.1000000000000001</v>
      </c>
      <c r="C210" s="39" t="s">
        <v>225</v>
      </c>
      <c r="D210" s="22">
        <v>20.04</v>
      </c>
      <c r="E210" s="34">
        <f t="shared" si="13"/>
        <v>66.8</v>
      </c>
      <c r="F210" s="83">
        <v>15648</v>
      </c>
      <c r="G210" s="33">
        <f t="shared" si="11"/>
        <v>195.6</v>
      </c>
      <c r="H210" s="33"/>
      <c r="I210" s="33"/>
      <c r="J210" s="30"/>
      <c r="K210" s="31" t="str">
        <f t="shared" si="12"/>
        <v>x</v>
      </c>
    </row>
    <row r="211" spans="1:15" s="23" customFormat="1" ht="33" x14ac:dyDescent="0.25">
      <c r="A211" s="65">
        <v>162</v>
      </c>
      <c r="B211" s="31">
        <v>1.2</v>
      </c>
      <c r="C211" s="39" t="s">
        <v>226</v>
      </c>
      <c r="D211" s="22">
        <v>11.37</v>
      </c>
      <c r="E211" s="34">
        <f t="shared" si="13"/>
        <v>37.899999999999991</v>
      </c>
      <c r="F211" s="83">
        <v>8151</v>
      </c>
      <c r="G211" s="33">
        <f t="shared" si="11"/>
        <v>101.8875</v>
      </c>
      <c r="H211" s="33"/>
      <c r="I211" s="33"/>
      <c r="J211" s="30"/>
      <c r="K211" s="31" t="str">
        <f t="shared" si="12"/>
        <v>x</v>
      </c>
    </row>
    <row r="212" spans="1:15" s="23" customFormat="1" x14ac:dyDescent="0.25">
      <c r="A212" s="65">
        <v>163</v>
      </c>
      <c r="B212" s="31">
        <v>1.3</v>
      </c>
      <c r="C212" s="39" t="s">
        <v>227</v>
      </c>
      <c r="D212" s="22">
        <v>21.96</v>
      </c>
      <c r="E212" s="34">
        <f t="shared" si="13"/>
        <v>73.2</v>
      </c>
      <c r="F212" s="83">
        <v>15531</v>
      </c>
      <c r="G212" s="33">
        <f t="shared" si="11"/>
        <v>194.13750000000002</v>
      </c>
      <c r="H212" s="33"/>
      <c r="I212" s="33"/>
      <c r="J212" s="30"/>
      <c r="K212" s="31" t="str">
        <f t="shared" si="12"/>
        <v>x</v>
      </c>
    </row>
    <row r="213" spans="1:15" s="23" customFormat="1" ht="33" x14ac:dyDescent="0.25">
      <c r="A213" s="65">
        <v>164</v>
      </c>
      <c r="B213" s="31">
        <v>1.4</v>
      </c>
      <c r="C213" s="39" t="s">
        <v>228</v>
      </c>
      <c r="D213" s="22">
        <v>6.73</v>
      </c>
      <c r="E213" s="34">
        <f t="shared" si="13"/>
        <v>22.433333333333337</v>
      </c>
      <c r="F213" s="83">
        <v>6046</v>
      </c>
      <c r="G213" s="33">
        <f t="shared" si="11"/>
        <v>75.575000000000003</v>
      </c>
      <c r="H213" s="33"/>
      <c r="I213" s="33"/>
      <c r="J213" s="30"/>
      <c r="K213" s="31" t="str">
        <f t="shared" si="12"/>
        <v>x</v>
      </c>
    </row>
    <row r="214" spans="1:15" s="23" customFormat="1" x14ac:dyDescent="0.25">
      <c r="A214" s="65">
        <v>165</v>
      </c>
      <c r="B214" s="31">
        <v>1.5</v>
      </c>
      <c r="C214" s="39" t="s">
        <v>229</v>
      </c>
      <c r="D214" s="22">
        <v>9.64</v>
      </c>
      <c r="E214" s="34">
        <f t="shared" si="13"/>
        <v>32.133333333333333</v>
      </c>
      <c r="F214" s="83">
        <v>8880</v>
      </c>
      <c r="G214" s="33">
        <f t="shared" si="11"/>
        <v>111.00000000000001</v>
      </c>
      <c r="H214" s="33"/>
      <c r="I214" s="33"/>
      <c r="J214" s="30"/>
      <c r="K214" s="31" t="str">
        <f t="shared" si="12"/>
        <v>x</v>
      </c>
    </row>
    <row r="215" spans="1:15" s="23" customFormat="1" x14ac:dyDescent="0.25">
      <c r="A215" s="65">
        <v>166</v>
      </c>
      <c r="B215" s="31">
        <v>1.6</v>
      </c>
      <c r="C215" s="39" t="s">
        <v>230</v>
      </c>
      <c r="D215" s="22">
        <v>17.38</v>
      </c>
      <c r="E215" s="34">
        <f t="shared" si="13"/>
        <v>57.933333333333323</v>
      </c>
      <c r="F215" s="83">
        <v>14559</v>
      </c>
      <c r="G215" s="33">
        <f t="shared" si="11"/>
        <v>181.98749999999998</v>
      </c>
      <c r="H215" s="33"/>
      <c r="I215" s="33"/>
      <c r="J215" s="30"/>
      <c r="K215" s="31" t="str">
        <f t="shared" si="12"/>
        <v>x</v>
      </c>
    </row>
    <row r="216" spans="1:15" s="23" customFormat="1" x14ac:dyDescent="0.25">
      <c r="A216" s="65">
        <v>167</v>
      </c>
      <c r="B216" s="31">
        <v>1.7</v>
      </c>
      <c r="C216" s="39" t="s">
        <v>231</v>
      </c>
      <c r="D216" s="40">
        <v>13</v>
      </c>
      <c r="E216" s="34">
        <f t="shared" si="13"/>
        <v>43.333333333333336</v>
      </c>
      <c r="F216" s="83">
        <v>9600</v>
      </c>
      <c r="G216" s="33">
        <f t="shared" si="11"/>
        <v>120</v>
      </c>
      <c r="H216" s="33"/>
      <c r="I216" s="33"/>
      <c r="J216" s="30"/>
      <c r="K216" s="31" t="str">
        <f t="shared" si="12"/>
        <v>x</v>
      </c>
    </row>
    <row r="217" spans="1:15" s="23" customFormat="1" ht="33" x14ac:dyDescent="0.25">
      <c r="A217" s="65">
        <v>168</v>
      </c>
      <c r="B217" s="31">
        <v>1.8</v>
      </c>
      <c r="C217" s="39" t="s">
        <v>232</v>
      </c>
      <c r="D217" s="22">
        <v>13.76</v>
      </c>
      <c r="E217" s="34">
        <f t="shared" si="13"/>
        <v>45.866666666666667</v>
      </c>
      <c r="F217" s="83">
        <v>9564</v>
      </c>
      <c r="G217" s="33">
        <f t="shared" si="11"/>
        <v>119.55</v>
      </c>
      <c r="H217" s="33"/>
      <c r="I217" s="33"/>
      <c r="J217" s="30"/>
      <c r="K217" s="31" t="str">
        <f t="shared" si="12"/>
        <v>x</v>
      </c>
    </row>
    <row r="218" spans="1:15" s="23" customFormat="1" x14ac:dyDescent="0.25">
      <c r="A218" s="65">
        <v>169</v>
      </c>
      <c r="B218" s="31">
        <v>1.9</v>
      </c>
      <c r="C218" s="39" t="s">
        <v>233</v>
      </c>
      <c r="D218" s="22">
        <v>8.4499999999999993</v>
      </c>
      <c r="E218" s="34">
        <f t="shared" si="13"/>
        <v>28.166666666666661</v>
      </c>
      <c r="F218" s="83">
        <v>7999</v>
      </c>
      <c r="G218" s="33">
        <f t="shared" si="11"/>
        <v>99.987499999999997</v>
      </c>
      <c r="H218" s="33"/>
      <c r="I218" s="33"/>
      <c r="J218" s="30"/>
      <c r="K218" s="31" t="str">
        <f t="shared" si="12"/>
        <v>x</v>
      </c>
    </row>
    <row r="219" spans="1:15" s="23" customFormat="1" x14ac:dyDescent="0.25">
      <c r="A219" s="65">
        <v>170</v>
      </c>
      <c r="B219" s="36" t="s">
        <v>17</v>
      </c>
      <c r="C219" s="39" t="s">
        <v>234</v>
      </c>
      <c r="D219" s="22">
        <v>13.27</v>
      </c>
      <c r="E219" s="34">
        <f t="shared" si="13"/>
        <v>44.233333333333327</v>
      </c>
      <c r="F219" s="83">
        <v>8983</v>
      </c>
      <c r="G219" s="33">
        <f t="shared" si="11"/>
        <v>112.28750000000001</v>
      </c>
      <c r="H219" s="33"/>
      <c r="I219" s="33"/>
      <c r="J219" s="30"/>
      <c r="K219" s="31" t="str">
        <f t="shared" si="12"/>
        <v>x</v>
      </c>
    </row>
    <row r="220" spans="1:15" s="23" customFormat="1" x14ac:dyDescent="0.25">
      <c r="A220" s="65">
        <v>171</v>
      </c>
      <c r="B220" s="36" t="s">
        <v>18</v>
      </c>
      <c r="C220" s="39" t="s">
        <v>235</v>
      </c>
      <c r="D220" s="40">
        <v>7.08</v>
      </c>
      <c r="E220" s="34">
        <f t="shared" si="13"/>
        <v>23.6</v>
      </c>
      <c r="F220" s="76">
        <v>7541</v>
      </c>
      <c r="G220" s="33">
        <f t="shared" si="11"/>
        <v>94.262500000000003</v>
      </c>
      <c r="H220" s="33"/>
      <c r="I220" s="33"/>
      <c r="J220" s="30"/>
      <c r="K220" s="31" t="str">
        <f t="shared" si="12"/>
        <v>x</v>
      </c>
    </row>
    <row r="221" spans="1:15" s="23" customFormat="1" ht="16.5" customHeight="1" x14ac:dyDescent="0.25">
      <c r="A221" s="65">
        <v>172</v>
      </c>
      <c r="B221" s="36" t="s">
        <v>20</v>
      </c>
      <c r="C221" s="39" t="s">
        <v>236</v>
      </c>
      <c r="D221" s="22">
        <v>9.18</v>
      </c>
      <c r="E221" s="34">
        <f t="shared" si="13"/>
        <v>30.599999999999998</v>
      </c>
      <c r="F221" s="83">
        <v>7244</v>
      </c>
      <c r="G221" s="33">
        <f t="shared" si="11"/>
        <v>90.55</v>
      </c>
      <c r="H221" s="33"/>
      <c r="I221" s="33"/>
      <c r="J221" s="30"/>
      <c r="K221" s="31" t="str">
        <f t="shared" si="12"/>
        <v>x</v>
      </c>
    </row>
    <row r="222" spans="1:15" s="23" customFormat="1" ht="17.25" x14ac:dyDescent="0.25">
      <c r="A222" s="65"/>
      <c r="B222" s="28">
        <v>2</v>
      </c>
      <c r="C222" s="29" t="s">
        <v>53</v>
      </c>
      <c r="D222" s="37"/>
      <c r="E222" s="37"/>
      <c r="F222" s="72"/>
      <c r="G222" s="30"/>
      <c r="H222" s="30"/>
      <c r="I222" s="30"/>
      <c r="J222" s="30"/>
      <c r="K222" s="31" t="str">
        <f t="shared" si="12"/>
        <v>x</v>
      </c>
    </row>
    <row r="223" spans="1:15" s="23" customFormat="1" x14ac:dyDescent="0.25">
      <c r="A223" s="65">
        <v>173</v>
      </c>
      <c r="B223" s="31">
        <v>2.1</v>
      </c>
      <c r="C223" s="39" t="s">
        <v>237</v>
      </c>
      <c r="D223" s="22">
        <v>3.47</v>
      </c>
      <c r="E223" s="34">
        <f t="shared" si="13"/>
        <v>11.566666666666666</v>
      </c>
      <c r="F223" s="83">
        <v>7809</v>
      </c>
      <c r="G223" s="33">
        <f t="shared" si="11"/>
        <v>97.612499999999997</v>
      </c>
      <c r="H223" s="33"/>
      <c r="I223" s="33"/>
      <c r="J223" s="30"/>
      <c r="K223" s="31" t="str">
        <f t="shared" si="12"/>
        <v>x</v>
      </c>
    </row>
    <row r="224" spans="1:15" s="23" customFormat="1" ht="17.25" x14ac:dyDescent="0.25">
      <c r="A224" s="66"/>
      <c r="B224" s="28" t="s">
        <v>238</v>
      </c>
      <c r="C224" s="48" t="s">
        <v>239</v>
      </c>
      <c r="D224" s="49"/>
      <c r="E224" s="50"/>
      <c r="F224" s="77"/>
      <c r="G224" s="51"/>
      <c r="H224" s="51"/>
      <c r="I224" s="51"/>
      <c r="J224" s="37"/>
      <c r="K224" s="31" t="str">
        <f t="shared" si="12"/>
        <v>x</v>
      </c>
    </row>
    <row r="225" spans="1:15" s="23" customFormat="1" ht="17.25" x14ac:dyDescent="0.25">
      <c r="A225" s="66"/>
      <c r="B225" s="45">
        <v>1</v>
      </c>
      <c r="C225" s="46" t="s">
        <v>41</v>
      </c>
      <c r="D225" s="49"/>
      <c r="E225" s="50"/>
      <c r="F225" s="77"/>
      <c r="G225" s="51"/>
      <c r="H225" s="51"/>
      <c r="I225" s="51"/>
      <c r="J225" s="37"/>
      <c r="K225" s="31" t="str">
        <f t="shared" si="12"/>
        <v>x</v>
      </c>
    </row>
    <row r="226" spans="1:15" s="23" customFormat="1" x14ac:dyDescent="0.25">
      <c r="A226" s="65">
        <v>174</v>
      </c>
      <c r="B226" s="31">
        <v>1.1000000000000001</v>
      </c>
      <c r="C226" s="61" t="s">
        <v>240</v>
      </c>
      <c r="D226" s="33">
        <v>8.7166999999999994</v>
      </c>
      <c r="E226" s="34">
        <f t="shared" si="13"/>
        <v>29.055666666666664</v>
      </c>
      <c r="F226" s="76">
        <v>8980</v>
      </c>
      <c r="G226" s="33">
        <f t="shared" si="11"/>
        <v>112.25</v>
      </c>
      <c r="H226" s="33"/>
      <c r="I226" s="33"/>
      <c r="J226" s="30"/>
      <c r="K226" s="31" t="str">
        <f t="shared" si="12"/>
        <v>x</v>
      </c>
    </row>
    <row r="227" spans="1:15" s="23" customFormat="1" x14ac:dyDescent="0.25">
      <c r="A227" s="65">
        <v>175</v>
      </c>
      <c r="B227" s="31">
        <v>1.2</v>
      </c>
      <c r="C227" s="61" t="s">
        <v>241</v>
      </c>
      <c r="D227" s="33">
        <v>8.7322000000000006</v>
      </c>
      <c r="E227" s="34">
        <f t="shared" si="13"/>
        <v>29.107333333333337</v>
      </c>
      <c r="F227" s="76">
        <v>8383</v>
      </c>
      <c r="G227" s="33">
        <f t="shared" si="11"/>
        <v>104.78749999999999</v>
      </c>
      <c r="H227" s="33"/>
      <c r="I227" s="33"/>
      <c r="J227" s="30"/>
      <c r="K227" s="31" t="str">
        <f t="shared" si="12"/>
        <v>x</v>
      </c>
    </row>
    <row r="228" spans="1:15" s="23" customFormat="1" x14ac:dyDescent="0.25">
      <c r="A228" s="65">
        <v>176</v>
      </c>
      <c r="B228" s="31">
        <v>1.3</v>
      </c>
      <c r="C228" s="61" t="s">
        <v>242</v>
      </c>
      <c r="D228" s="33">
        <v>5.9248000000000003</v>
      </c>
      <c r="E228" s="34">
        <f t="shared" si="13"/>
        <v>19.749333333333336</v>
      </c>
      <c r="F228" s="76">
        <v>7655</v>
      </c>
      <c r="G228" s="33">
        <f t="shared" si="11"/>
        <v>95.6875</v>
      </c>
      <c r="H228" s="33"/>
      <c r="I228" s="33"/>
      <c r="J228" s="30"/>
      <c r="K228" s="31" t="str">
        <f t="shared" si="12"/>
        <v>x</v>
      </c>
    </row>
    <row r="229" spans="1:15" s="23" customFormat="1" x14ac:dyDescent="0.25">
      <c r="A229" s="65">
        <v>177</v>
      </c>
      <c r="B229" s="31">
        <v>1.4</v>
      </c>
      <c r="C229" s="61" t="s">
        <v>243</v>
      </c>
      <c r="D229" s="33">
        <v>6.7037000000000004</v>
      </c>
      <c r="E229" s="34">
        <f t="shared" si="13"/>
        <v>22.34566666666667</v>
      </c>
      <c r="F229" s="76">
        <v>7573</v>
      </c>
      <c r="G229" s="33">
        <f t="shared" si="11"/>
        <v>94.662500000000009</v>
      </c>
      <c r="H229" s="33"/>
      <c r="I229" s="33"/>
      <c r="J229" s="30"/>
      <c r="K229" s="31" t="str">
        <f t="shared" si="12"/>
        <v>x</v>
      </c>
    </row>
    <row r="230" spans="1:15" s="23" customFormat="1" x14ac:dyDescent="0.25">
      <c r="A230" s="65">
        <v>178</v>
      </c>
      <c r="B230" s="31">
        <v>1.5</v>
      </c>
      <c r="C230" s="61" t="s">
        <v>244</v>
      </c>
      <c r="D230" s="33">
        <v>12.0122</v>
      </c>
      <c r="E230" s="34">
        <f t="shared" si="13"/>
        <v>40.040666666666667</v>
      </c>
      <c r="F230" s="76">
        <v>13212</v>
      </c>
      <c r="G230" s="33">
        <f t="shared" ref="G230" si="14">F230/8000*100</f>
        <v>165.15</v>
      </c>
      <c r="H230" s="33"/>
      <c r="I230" s="33"/>
      <c r="J230" s="30"/>
      <c r="K230" s="31" t="str">
        <f t="shared" si="12"/>
        <v>x</v>
      </c>
    </row>
    <row r="231" spans="1:15" s="23" customFormat="1" x14ac:dyDescent="0.25">
      <c r="A231" s="65"/>
      <c r="B231" s="28">
        <v>2</v>
      </c>
      <c r="C231" s="29" t="s">
        <v>37</v>
      </c>
      <c r="D231" s="30"/>
      <c r="E231" s="30"/>
      <c r="F231" s="71"/>
      <c r="G231" s="30"/>
      <c r="H231" s="30"/>
      <c r="I231" s="30"/>
      <c r="J231" s="30"/>
      <c r="K231" s="31"/>
    </row>
    <row r="232" spans="1:15" s="23" customFormat="1" x14ac:dyDescent="0.25">
      <c r="A232" s="65">
        <v>179</v>
      </c>
      <c r="B232" s="31">
        <v>2.1</v>
      </c>
      <c r="C232" s="61" t="s">
        <v>245</v>
      </c>
      <c r="D232" s="89">
        <v>2.09</v>
      </c>
      <c r="E232" s="34">
        <f t="shared" ref="E232:E239" si="15">D232/5.5*100</f>
        <v>37.999999999999993</v>
      </c>
      <c r="F232" s="76">
        <v>27648</v>
      </c>
      <c r="G232" s="34">
        <f t="shared" ref="G232:G239" si="16">F232/7000*100</f>
        <v>394.97142857142859</v>
      </c>
      <c r="H232" s="34"/>
      <c r="I232" s="34"/>
      <c r="J232" s="30"/>
      <c r="K232" s="31" t="str">
        <f t="shared" si="12"/>
        <v>x</v>
      </c>
    </row>
    <row r="233" spans="1:15" s="23" customFormat="1" x14ac:dyDescent="0.25">
      <c r="A233" s="65">
        <v>180</v>
      </c>
      <c r="B233" s="31">
        <v>2.2000000000000002</v>
      </c>
      <c r="C233" s="61" t="s">
        <v>246</v>
      </c>
      <c r="D233" s="33">
        <v>3.1372000000000004</v>
      </c>
      <c r="E233" s="34">
        <f t="shared" si="15"/>
        <v>57.040000000000013</v>
      </c>
      <c r="F233" s="76">
        <v>19481</v>
      </c>
      <c r="G233" s="34">
        <f t="shared" si="16"/>
        <v>278.3</v>
      </c>
      <c r="H233" s="34"/>
      <c r="I233" s="34"/>
      <c r="J233" s="30"/>
      <c r="K233" s="31" t="str">
        <f t="shared" si="12"/>
        <v>x</v>
      </c>
    </row>
    <row r="234" spans="1:15" s="23" customFormat="1" x14ac:dyDescent="0.25">
      <c r="A234" s="65">
        <v>181</v>
      </c>
      <c r="B234" s="31">
        <v>2.2999999999999998</v>
      </c>
      <c r="C234" s="61" t="s">
        <v>247</v>
      </c>
      <c r="D234" s="33">
        <v>5.5235000000000003</v>
      </c>
      <c r="E234" s="34">
        <f t="shared" si="15"/>
        <v>100.42727272727274</v>
      </c>
      <c r="F234" s="76">
        <v>18079</v>
      </c>
      <c r="G234" s="34">
        <f t="shared" si="16"/>
        <v>258.2714285714286</v>
      </c>
      <c r="H234" s="34"/>
      <c r="I234" s="34"/>
      <c r="J234" s="30"/>
      <c r="K234" s="31" t="str">
        <f t="shared" si="12"/>
        <v xml:space="preserve"> </v>
      </c>
    </row>
    <row r="235" spans="1:15" s="23" customFormat="1" x14ac:dyDescent="0.25">
      <c r="A235" s="65">
        <v>182</v>
      </c>
      <c r="B235" s="31">
        <v>2.4</v>
      </c>
      <c r="C235" s="61" t="s">
        <v>248</v>
      </c>
      <c r="D235" s="33">
        <v>6.4923999999999999</v>
      </c>
      <c r="E235" s="34">
        <f t="shared" si="15"/>
        <v>118.04363636363637</v>
      </c>
      <c r="F235" s="76">
        <v>14135</v>
      </c>
      <c r="G235" s="34">
        <f t="shared" si="16"/>
        <v>201.92857142857142</v>
      </c>
      <c r="H235" s="34"/>
      <c r="I235" s="34"/>
      <c r="J235" s="30"/>
      <c r="K235" s="31" t="str">
        <f t="shared" si="12"/>
        <v xml:space="preserve"> </v>
      </c>
    </row>
    <row r="236" spans="1:15" s="23" customFormat="1" x14ac:dyDescent="0.25">
      <c r="A236" s="65">
        <v>183</v>
      </c>
      <c r="B236" s="31">
        <v>2.5</v>
      </c>
      <c r="C236" s="61" t="s">
        <v>249</v>
      </c>
      <c r="D236" s="33">
        <v>7.4433000000000007</v>
      </c>
      <c r="E236" s="34">
        <f t="shared" si="15"/>
        <v>135.33272727272728</v>
      </c>
      <c r="F236" s="76">
        <v>16248</v>
      </c>
      <c r="G236" s="34">
        <f t="shared" si="16"/>
        <v>232.11428571428573</v>
      </c>
      <c r="H236" s="34"/>
      <c r="I236" s="34"/>
      <c r="J236" s="30"/>
      <c r="K236" s="31" t="str">
        <f t="shared" si="12"/>
        <v xml:space="preserve"> </v>
      </c>
    </row>
    <row r="237" spans="1:15" s="23" customFormat="1" x14ac:dyDescent="0.25">
      <c r="A237" s="65">
        <v>184</v>
      </c>
      <c r="B237" s="31">
        <v>2.6</v>
      </c>
      <c r="C237" s="61" t="s">
        <v>250</v>
      </c>
      <c r="D237" s="33">
        <v>4.1560000000000006</v>
      </c>
      <c r="E237" s="34">
        <f t="shared" si="15"/>
        <v>75.563636363636377</v>
      </c>
      <c r="F237" s="76">
        <v>8084</v>
      </c>
      <c r="G237" s="34">
        <f t="shared" si="16"/>
        <v>115.48571428571428</v>
      </c>
      <c r="H237" s="34"/>
      <c r="I237" s="34"/>
      <c r="J237" s="30"/>
      <c r="K237" s="31" t="str">
        <f t="shared" si="12"/>
        <v>x</v>
      </c>
    </row>
    <row r="238" spans="1:15" s="23" customFormat="1" x14ac:dyDescent="0.25">
      <c r="A238" s="65">
        <v>185</v>
      </c>
      <c r="B238" s="31">
        <v>2.7</v>
      </c>
      <c r="C238" s="61" t="s">
        <v>251</v>
      </c>
      <c r="D238" s="33">
        <v>3.79</v>
      </c>
      <c r="E238" s="34">
        <f t="shared" si="15"/>
        <v>68.909090909090907</v>
      </c>
      <c r="F238" s="76">
        <v>8092</v>
      </c>
      <c r="G238" s="34">
        <f t="shared" si="16"/>
        <v>115.6</v>
      </c>
      <c r="H238" s="34"/>
      <c r="I238" s="34"/>
      <c r="J238" s="30"/>
      <c r="K238" s="31" t="str">
        <f t="shared" si="12"/>
        <v>x</v>
      </c>
    </row>
    <row r="239" spans="1:15" s="23" customFormat="1" x14ac:dyDescent="0.25">
      <c r="A239" s="65">
        <v>186</v>
      </c>
      <c r="B239" s="31">
        <v>2.8</v>
      </c>
      <c r="C239" s="61" t="s">
        <v>252</v>
      </c>
      <c r="D239" s="33">
        <v>7.0084</v>
      </c>
      <c r="E239" s="34">
        <f t="shared" si="15"/>
        <v>127.42545454545456</v>
      </c>
      <c r="F239" s="76">
        <v>7661</v>
      </c>
      <c r="G239" s="34">
        <f t="shared" si="16"/>
        <v>109.44285714285715</v>
      </c>
      <c r="H239" s="34"/>
      <c r="I239" s="34"/>
      <c r="J239" s="30"/>
      <c r="K239" s="31" t="str">
        <f t="shared" si="12"/>
        <v xml:space="preserve"> </v>
      </c>
    </row>
    <row r="240" spans="1:15" s="62" customFormat="1" ht="20.45" customHeight="1" x14ac:dyDescent="0.25">
      <c r="A240" s="90"/>
      <c r="B240" s="91" t="s">
        <v>270</v>
      </c>
      <c r="C240" s="91" t="s">
        <v>269</v>
      </c>
      <c r="D240" s="109">
        <f>SUM(D243:D361)</f>
        <v>4041.650000000001</v>
      </c>
      <c r="E240" s="92"/>
      <c r="F240" s="93">
        <f t="shared" ref="F240" si="17">SUM(F243:F361)</f>
        <v>1384424</v>
      </c>
      <c r="G240" s="92"/>
      <c r="H240" s="94"/>
      <c r="I240" s="95"/>
      <c r="J240" s="95"/>
      <c r="K240" s="91"/>
      <c r="M240" s="78">
        <v>8000</v>
      </c>
      <c r="N240" s="78">
        <v>900000</v>
      </c>
      <c r="O240" s="79"/>
    </row>
    <row r="241" spans="1:11" s="80" customFormat="1" ht="20.45" customHeight="1" x14ac:dyDescent="0.25">
      <c r="A241" s="96">
        <v>1</v>
      </c>
      <c r="B241" s="97" t="s">
        <v>16</v>
      </c>
      <c r="C241" s="98" t="s">
        <v>271</v>
      </c>
      <c r="D241" s="99"/>
      <c r="E241" s="100"/>
      <c r="F241" s="101"/>
      <c r="G241" s="100"/>
      <c r="H241" s="100"/>
      <c r="I241" s="97"/>
      <c r="J241" s="100"/>
      <c r="K241" s="102"/>
    </row>
    <row r="242" spans="1:11" s="80" customFormat="1" ht="20.45" customHeight="1" x14ac:dyDescent="0.25">
      <c r="A242" s="96"/>
      <c r="B242" s="97">
        <v>1</v>
      </c>
      <c r="C242" s="103" t="s">
        <v>41</v>
      </c>
      <c r="D242" s="99"/>
      <c r="E242" s="100"/>
      <c r="F242" s="101"/>
      <c r="G242" s="100"/>
      <c r="H242" s="100"/>
      <c r="I242" s="97"/>
      <c r="J242" s="100"/>
      <c r="K242" s="102"/>
    </row>
    <row r="243" spans="1:11" s="80" customFormat="1" ht="20.45" customHeight="1" x14ac:dyDescent="0.25">
      <c r="A243" s="96">
        <v>187</v>
      </c>
      <c r="B243" s="104" t="s">
        <v>272</v>
      </c>
      <c r="C243" s="105" t="s">
        <v>273</v>
      </c>
      <c r="D243" s="96">
        <v>19.39</v>
      </c>
      <c r="E243" s="106">
        <f>D243/30*100</f>
        <v>64.633333333333326</v>
      </c>
      <c r="F243" s="107">
        <v>10252</v>
      </c>
      <c r="G243" s="106">
        <f>F243/8000%</f>
        <v>128.15</v>
      </c>
      <c r="H243" s="106"/>
      <c r="I243" s="96"/>
      <c r="J243" s="108"/>
      <c r="K243" s="102" t="s">
        <v>0</v>
      </c>
    </row>
    <row r="244" spans="1:11" s="80" customFormat="1" ht="20.45" customHeight="1" x14ac:dyDescent="0.25">
      <c r="A244" s="96">
        <v>188</v>
      </c>
      <c r="B244" s="104" t="s">
        <v>274</v>
      </c>
      <c r="C244" s="105" t="s">
        <v>259</v>
      </c>
      <c r="D244" s="96">
        <v>20.16</v>
      </c>
      <c r="E244" s="106">
        <f>D244/30*100</f>
        <v>67.2</v>
      </c>
      <c r="F244" s="107">
        <v>7998</v>
      </c>
      <c r="G244" s="106">
        <f>F244/8000%</f>
        <v>99.974999999999994</v>
      </c>
      <c r="H244" s="106"/>
      <c r="I244" s="96"/>
      <c r="J244" s="108"/>
      <c r="K244" s="102" t="s">
        <v>0</v>
      </c>
    </row>
    <row r="245" spans="1:11" s="80" customFormat="1" ht="20.45" customHeight="1" x14ac:dyDescent="0.25">
      <c r="A245" s="96">
        <v>189</v>
      </c>
      <c r="B245" s="104" t="s">
        <v>275</v>
      </c>
      <c r="C245" s="105" t="s">
        <v>276</v>
      </c>
      <c r="D245" s="96">
        <v>38.86</v>
      </c>
      <c r="E245" s="106">
        <f>D245/30*100</f>
        <v>129.53333333333333</v>
      </c>
      <c r="F245" s="107">
        <v>10933</v>
      </c>
      <c r="G245" s="106">
        <f>F245/8000%</f>
        <v>136.66249999999999</v>
      </c>
      <c r="H245" s="106"/>
      <c r="I245" s="96"/>
      <c r="J245" s="108"/>
      <c r="K245" s="102" t="s">
        <v>0</v>
      </c>
    </row>
    <row r="246" spans="1:11" s="80" customFormat="1" ht="20.45" customHeight="1" x14ac:dyDescent="0.25">
      <c r="A246" s="96"/>
      <c r="B246" s="97">
        <v>2</v>
      </c>
      <c r="C246" s="103" t="s">
        <v>277</v>
      </c>
      <c r="D246" s="96"/>
      <c r="E246" s="106"/>
      <c r="F246" s="107"/>
      <c r="G246" s="106"/>
      <c r="H246" s="106"/>
      <c r="I246" s="96"/>
      <c r="J246" s="108"/>
      <c r="K246" s="102"/>
    </row>
    <row r="247" spans="1:11" s="80" customFormat="1" ht="20.45" customHeight="1" x14ac:dyDescent="0.25">
      <c r="A247" s="96">
        <v>190</v>
      </c>
      <c r="B247" s="104" t="s">
        <v>278</v>
      </c>
      <c r="C247" s="105" t="s">
        <v>268</v>
      </c>
      <c r="D247" s="106">
        <v>8.5</v>
      </c>
      <c r="E247" s="106">
        <f>D247/5.5%</f>
        <v>154.54545454545453</v>
      </c>
      <c r="F247" s="107">
        <v>19576</v>
      </c>
      <c r="G247" s="106">
        <f>F247/7000%</f>
        <v>279.65714285714284</v>
      </c>
      <c r="H247" s="106"/>
      <c r="I247" s="97"/>
      <c r="J247" s="108"/>
      <c r="K247" s="102" t="s">
        <v>0</v>
      </c>
    </row>
    <row r="248" spans="1:11" s="80" customFormat="1" ht="20.45" customHeight="1" x14ac:dyDescent="0.25">
      <c r="A248" s="96">
        <v>191</v>
      </c>
      <c r="B248" s="104" t="s">
        <v>279</v>
      </c>
      <c r="C248" s="105" t="s">
        <v>257</v>
      </c>
      <c r="D248" s="96">
        <v>1.41</v>
      </c>
      <c r="E248" s="106">
        <f t="shared" ref="E248:E253" si="18">D248/5.5%</f>
        <v>25.636363636363633</v>
      </c>
      <c r="F248" s="107">
        <v>10456</v>
      </c>
      <c r="G248" s="106">
        <f t="shared" ref="G248:G253" si="19">F248/7000%</f>
        <v>149.37142857142857</v>
      </c>
      <c r="H248" s="106"/>
      <c r="I248" s="97"/>
      <c r="J248" s="108"/>
      <c r="K248" s="102" t="s">
        <v>0</v>
      </c>
    </row>
    <row r="249" spans="1:11" s="80" customFormat="1" ht="20.45" customHeight="1" x14ac:dyDescent="0.25">
      <c r="A249" s="96">
        <v>192</v>
      </c>
      <c r="B249" s="104" t="s">
        <v>280</v>
      </c>
      <c r="C249" s="105" t="s">
        <v>258</v>
      </c>
      <c r="D249" s="96">
        <v>5.27</v>
      </c>
      <c r="E249" s="106">
        <f t="shared" si="18"/>
        <v>95.818181818181813</v>
      </c>
      <c r="F249" s="107">
        <v>22653</v>
      </c>
      <c r="G249" s="106">
        <f t="shared" si="19"/>
        <v>323.6142857142857</v>
      </c>
      <c r="H249" s="106"/>
      <c r="I249" s="97"/>
      <c r="J249" s="108"/>
      <c r="K249" s="102" t="s">
        <v>0</v>
      </c>
    </row>
    <row r="250" spans="1:11" s="80" customFormat="1" ht="20.45" customHeight="1" x14ac:dyDescent="0.25">
      <c r="A250" s="96">
        <v>193</v>
      </c>
      <c r="B250" s="104" t="s">
        <v>281</v>
      </c>
      <c r="C250" s="105" t="s">
        <v>282</v>
      </c>
      <c r="D250" s="106">
        <v>2.2000000000000002</v>
      </c>
      <c r="E250" s="106">
        <f t="shared" si="18"/>
        <v>40</v>
      </c>
      <c r="F250" s="107">
        <v>13846</v>
      </c>
      <c r="G250" s="106">
        <f t="shared" si="19"/>
        <v>197.8</v>
      </c>
      <c r="H250" s="106"/>
      <c r="I250" s="97"/>
      <c r="J250" s="108"/>
      <c r="K250" s="102" t="s">
        <v>0</v>
      </c>
    </row>
    <row r="251" spans="1:11" s="80" customFormat="1" ht="20.45" customHeight="1" x14ac:dyDescent="0.25">
      <c r="A251" s="96">
        <v>194</v>
      </c>
      <c r="B251" s="104" t="s">
        <v>283</v>
      </c>
      <c r="C251" s="105" t="s">
        <v>284</v>
      </c>
      <c r="D251" s="96">
        <v>3.61</v>
      </c>
      <c r="E251" s="106">
        <f t="shared" si="18"/>
        <v>65.63636363636364</v>
      </c>
      <c r="F251" s="107">
        <v>21991</v>
      </c>
      <c r="G251" s="106">
        <f t="shared" si="19"/>
        <v>314.15714285714284</v>
      </c>
      <c r="H251" s="106"/>
      <c r="I251" s="97"/>
      <c r="J251" s="108"/>
      <c r="K251" s="102" t="s">
        <v>0</v>
      </c>
    </row>
    <row r="252" spans="1:11" s="80" customFormat="1" ht="20.45" customHeight="1" x14ac:dyDescent="0.25">
      <c r="A252" s="96">
        <v>195</v>
      </c>
      <c r="B252" s="104" t="s">
        <v>285</v>
      </c>
      <c r="C252" s="105" t="s">
        <v>286</v>
      </c>
      <c r="D252" s="96">
        <v>15.19</v>
      </c>
      <c r="E252" s="106">
        <f t="shared" si="18"/>
        <v>276.18181818181819</v>
      </c>
      <c r="F252" s="107">
        <v>18450</v>
      </c>
      <c r="G252" s="106">
        <f t="shared" si="19"/>
        <v>263.57142857142856</v>
      </c>
      <c r="H252" s="106"/>
      <c r="I252" s="97"/>
      <c r="J252" s="108"/>
      <c r="K252" s="102" t="s">
        <v>0</v>
      </c>
    </row>
    <row r="253" spans="1:11" s="80" customFormat="1" ht="20.45" customHeight="1" x14ac:dyDescent="0.25">
      <c r="A253" s="96">
        <v>196</v>
      </c>
      <c r="B253" s="104" t="s">
        <v>287</v>
      </c>
      <c r="C253" s="105" t="s">
        <v>288</v>
      </c>
      <c r="D253" s="96">
        <v>25.33</v>
      </c>
      <c r="E253" s="106">
        <f t="shared" si="18"/>
        <v>460.5454545454545</v>
      </c>
      <c r="F253" s="107">
        <v>25739</v>
      </c>
      <c r="G253" s="106">
        <f t="shared" si="19"/>
        <v>367.7</v>
      </c>
      <c r="H253" s="106"/>
      <c r="I253" s="97"/>
      <c r="J253" s="108"/>
      <c r="K253" s="102" t="s">
        <v>0</v>
      </c>
    </row>
    <row r="254" spans="1:11" s="80" customFormat="1" ht="20.45" customHeight="1" x14ac:dyDescent="0.25">
      <c r="A254" s="96"/>
      <c r="B254" s="97" t="s">
        <v>19</v>
      </c>
      <c r="C254" s="98" t="s">
        <v>289</v>
      </c>
      <c r="D254" s="99"/>
      <c r="E254" s="100"/>
      <c r="F254" s="107"/>
      <c r="G254" s="100"/>
      <c r="H254" s="100"/>
      <c r="I254" s="97"/>
      <c r="J254" s="100"/>
      <c r="K254" s="102"/>
    </row>
    <row r="255" spans="1:11" s="80" customFormat="1" ht="20.45" customHeight="1" x14ac:dyDescent="0.25">
      <c r="A255" s="96"/>
      <c r="B255" s="97">
        <v>1</v>
      </c>
      <c r="C255" s="103" t="s">
        <v>41</v>
      </c>
      <c r="D255" s="99"/>
      <c r="E255" s="100"/>
      <c r="F255" s="107"/>
      <c r="G255" s="100"/>
      <c r="H255" s="100"/>
      <c r="I255" s="97"/>
      <c r="J255" s="100"/>
      <c r="K255" s="102"/>
    </row>
    <row r="256" spans="1:11" s="80" customFormat="1" ht="20.45" customHeight="1" x14ac:dyDescent="0.25">
      <c r="A256" s="96">
        <v>197</v>
      </c>
      <c r="B256" s="104" t="s">
        <v>272</v>
      </c>
      <c r="C256" s="105" t="s">
        <v>290</v>
      </c>
      <c r="D256" s="106">
        <v>18.100000000000001</v>
      </c>
      <c r="E256" s="106">
        <f>D256/30*100</f>
        <v>60.333333333333336</v>
      </c>
      <c r="F256" s="107">
        <v>14420</v>
      </c>
      <c r="G256" s="106">
        <f>F256/8000%</f>
        <v>180.25</v>
      </c>
      <c r="H256" s="106"/>
      <c r="I256" s="96"/>
      <c r="J256" s="108"/>
      <c r="K256" s="102" t="s">
        <v>0</v>
      </c>
    </row>
    <row r="257" spans="1:11" s="80" customFormat="1" ht="20.45" customHeight="1" x14ac:dyDescent="0.25">
      <c r="A257" s="96">
        <v>198</v>
      </c>
      <c r="B257" s="104" t="s">
        <v>274</v>
      </c>
      <c r="C257" s="105" t="s">
        <v>291</v>
      </c>
      <c r="D257" s="96">
        <v>10.76</v>
      </c>
      <c r="E257" s="106">
        <f>D257/30*100</f>
        <v>35.86666666666666</v>
      </c>
      <c r="F257" s="107">
        <v>18528</v>
      </c>
      <c r="G257" s="106">
        <f>F257/8000%</f>
        <v>231.6</v>
      </c>
      <c r="H257" s="106"/>
      <c r="I257" s="96"/>
      <c r="J257" s="108"/>
      <c r="K257" s="102" t="s">
        <v>0</v>
      </c>
    </row>
    <row r="258" spans="1:11" s="80" customFormat="1" ht="20.45" customHeight="1" x14ac:dyDescent="0.25">
      <c r="A258" s="96">
        <v>199</v>
      </c>
      <c r="B258" s="104" t="s">
        <v>275</v>
      </c>
      <c r="C258" s="105" t="s">
        <v>292</v>
      </c>
      <c r="D258" s="96">
        <v>22.87</v>
      </c>
      <c r="E258" s="106">
        <f>D258/30*100</f>
        <v>76.233333333333348</v>
      </c>
      <c r="F258" s="107">
        <v>22831</v>
      </c>
      <c r="G258" s="106">
        <f>F258/8000%</f>
        <v>285.38749999999999</v>
      </c>
      <c r="H258" s="106"/>
      <c r="I258" s="96"/>
      <c r="J258" s="108"/>
      <c r="K258" s="102" t="s">
        <v>0</v>
      </c>
    </row>
    <row r="259" spans="1:11" s="80" customFormat="1" ht="20.45" customHeight="1" x14ac:dyDescent="0.25">
      <c r="A259" s="96">
        <v>200</v>
      </c>
      <c r="B259" s="104" t="s">
        <v>293</v>
      </c>
      <c r="C259" s="105" t="s">
        <v>294</v>
      </c>
      <c r="D259" s="96">
        <v>7.78</v>
      </c>
      <c r="E259" s="106">
        <f>D259/30*100</f>
        <v>25.933333333333337</v>
      </c>
      <c r="F259" s="107">
        <v>30627</v>
      </c>
      <c r="G259" s="106">
        <f>F259/8000%</f>
        <v>382.83749999999998</v>
      </c>
      <c r="H259" s="106"/>
      <c r="I259" s="96"/>
      <c r="J259" s="108"/>
      <c r="K259" s="102" t="s">
        <v>0</v>
      </c>
    </row>
    <row r="260" spans="1:11" s="80" customFormat="1" ht="20.45" customHeight="1" x14ac:dyDescent="0.25">
      <c r="A260" s="96"/>
      <c r="B260" s="97">
        <v>2</v>
      </c>
      <c r="C260" s="103" t="s">
        <v>277</v>
      </c>
      <c r="D260" s="96"/>
      <c r="E260" s="106"/>
      <c r="F260" s="107"/>
      <c r="G260" s="106"/>
      <c r="H260" s="106"/>
      <c r="I260" s="96"/>
      <c r="J260" s="108"/>
      <c r="K260" s="102"/>
    </row>
    <row r="261" spans="1:11" s="80" customFormat="1" ht="20.45" customHeight="1" x14ac:dyDescent="0.25">
      <c r="A261" s="96">
        <v>201</v>
      </c>
      <c r="B261" s="104" t="s">
        <v>278</v>
      </c>
      <c r="C261" s="105" t="s">
        <v>295</v>
      </c>
      <c r="D261" s="96">
        <v>2.27</v>
      </c>
      <c r="E261" s="106">
        <f>D261/5.5%</f>
        <v>41.272727272727273</v>
      </c>
      <c r="F261" s="107">
        <v>18062</v>
      </c>
      <c r="G261" s="106">
        <f>F261/5000%</f>
        <v>361.24</v>
      </c>
      <c r="H261" s="106"/>
      <c r="I261" s="96"/>
      <c r="J261" s="108"/>
      <c r="K261" s="102" t="s">
        <v>0</v>
      </c>
    </row>
    <row r="262" spans="1:11" s="80" customFormat="1" ht="20.45" customHeight="1" x14ac:dyDescent="0.25">
      <c r="A262" s="96">
        <v>202</v>
      </c>
      <c r="B262" s="104" t="s">
        <v>279</v>
      </c>
      <c r="C262" s="105" t="s">
        <v>296</v>
      </c>
      <c r="D262" s="96">
        <v>6.52</v>
      </c>
      <c r="E262" s="106">
        <f>D262/5.5%</f>
        <v>118.54545454545453</v>
      </c>
      <c r="F262" s="107">
        <v>21226</v>
      </c>
      <c r="G262" s="106">
        <f>F262/5000%</f>
        <v>424.52</v>
      </c>
      <c r="H262" s="106"/>
      <c r="I262" s="96"/>
      <c r="J262" s="108"/>
      <c r="K262" s="102" t="s">
        <v>0</v>
      </c>
    </row>
    <row r="263" spans="1:11" s="80" customFormat="1" ht="20.45" customHeight="1" x14ac:dyDescent="0.25">
      <c r="A263" s="96">
        <v>203</v>
      </c>
      <c r="B263" s="104" t="s">
        <v>280</v>
      </c>
      <c r="C263" s="105" t="s">
        <v>297</v>
      </c>
      <c r="D263" s="96">
        <v>4.97</v>
      </c>
      <c r="E263" s="106">
        <f>D263/5.5%</f>
        <v>90.36363636363636</v>
      </c>
      <c r="F263" s="107">
        <v>20077</v>
      </c>
      <c r="G263" s="106">
        <f>F263/5000%</f>
        <v>401.54</v>
      </c>
      <c r="H263" s="106"/>
      <c r="I263" s="96"/>
      <c r="J263" s="108"/>
      <c r="K263" s="102" t="s">
        <v>0</v>
      </c>
    </row>
    <row r="264" spans="1:11" s="80" customFormat="1" ht="20.45" customHeight="1" x14ac:dyDescent="0.25">
      <c r="A264" s="96">
        <v>204</v>
      </c>
      <c r="B264" s="104" t="s">
        <v>281</v>
      </c>
      <c r="C264" s="105" t="s">
        <v>298</v>
      </c>
      <c r="D264" s="96">
        <v>9.67</v>
      </c>
      <c r="E264" s="106">
        <f>D264/5.5%</f>
        <v>175.81818181818181</v>
      </c>
      <c r="F264" s="107">
        <v>22440</v>
      </c>
      <c r="G264" s="106">
        <f>F264/5000%</f>
        <v>448.8</v>
      </c>
      <c r="H264" s="106"/>
      <c r="I264" s="96"/>
      <c r="J264" s="108"/>
      <c r="K264" s="102" t="s">
        <v>0</v>
      </c>
    </row>
    <row r="265" spans="1:11" s="80" customFormat="1" ht="20.45" customHeight="1" x14ac:dyDescent="0.25">
      <c r="A265" s="96"/>
      <c r="B265" s="97" t="s">
        <v>26</v>
      </c>
      <c r="C265" s="103" t="s">
        <v>299</v>
      </c>
      <c r="D265" s="96"/>
      <c r="E265" s="106"/>
      <c r="F265" s="107"/>
      <c r="G265" s="106"/>
      <c r="H265" s="106"/>
      <c r="I265" s="96"/>
      <c r="J265" s="108"/>
      <c r="K265" s="102"/>
    </row>
    <row r="266" spans="1:11" s="80" customFormat="1" ht="20.45" customHeight="1" x14ac:dyDescent="0.25">
      <c r="A266" s="96"/>
      <c r="B266" s="97">
        <v>1</v>
      </c>
      <c r="C266" s="103" t="s">
        <v>41</v>
      </c>
      <c r="D266" s="96"/>
      <c r="E266" s="106"/>
      <c r="F266" s="107"/>
      <c r="G266" s="106"/>
      <c r="H266" s="106"/>
      <c r="I266" s="96"/>
      <c r="J266" s="108"/>
      <c r="K266" s="102"/>
    </row>
    <row r="267" spans="1:11" s="80" customFormat="1" ht="20.45" customHeight="1" x14ac:dyDescent="0.25">
      <c r="A267" s="96">
        <v>205</v>
      </c>
      <c r="B267" s="104" t="s">
        <v>272</v>
      </c>
      <c r="C267" s="105" t="s">
        <v>300</v>
      </c>
      <c r="D267" s="96">
        <v>44.15</v>
      </c>
      <c r="E267" s="106">
        <f>D267/30*100</f>
        <v>147.16666666666666</v>
      </c>
      <c r="F267" s="107">
        <v>12119</v>
      </c>
      <c r="G267" s="106">
        <f>F267/8000%</f>
        <v>151.48750000000001</v>
      </c>
      <c r="H267" s="106"/>
      <c r="I267" s="96"/>
      <c r="J267" s="108"/>
      <c r="K267" s="102" t="s">
        <v>0</v>
      </c>
    </row>
    <row r="268" spans="1:11" s="80" customFormat="1" ht="20.45" customHeight="1" x14ac:dyDescent="0.25">
      <c r="A268" s="96">
        <v>206</v>
      </c>
      <c r="B268" s="104" t="s">
        <v>274</v>
      </c>
      <c r="C268" s="105" t="s">
        <v>301</v>
      </c>
      <c r="D268" s="96">
        <v>58.57</v>
      </c>
      <c r="E268" s="106">
        <f>D268/30*100</f>
        <v>195.23333333333332</v>
      </c>
      <c r="F268" s="107">
        <v>14427</v>
      </c>
      <c r="G268" s="106">
        <f>F268/8000%</f>
        <v>180.33750000000001</v>
      </c>
      <c r="H268" s="106"/>
      <c r="I268" s="96"/>
      <c r="J268" s="108"/>
      <c r="K268" s="102" t="s">
        <v>0</v>
      </c>
    </row>
    <row r="269" spans="1:11" s="80" customFormat="1" ht="20.45" customHeight="1" x14ac:dyDescent="0.25">
      <c r="A269" s="96">
        <v>207</v>
      </c>
      <c r="B269" s="104" t="s">
        <v>275</v>
      </c>
      <c r="C269" s="105" t="s">
        <v>302</v>
      </c>
      <c r="D269" s="96">
        <v>34.659999999999997</v>
      </c>
      <c r="E269" s="106">
        <f>D269/30*100</f>
        <v>115.53333333333333</v>
      </c>
      <c r="F269" s="107">
        <v>18791</v>
      </c>
      <c r="G269" s="106">
        <f>F269/8000%</f>
        <v>234.88749999999999</v>
      </c>
      <c r="H269" s="106"/>
      <c r="I269" s="96"/>
      <c r="J269" s="108"/>
      <c r="K269" s="102" t="s">
        <v>0</v>
      </c>
    </row>
    <row r="270" spans="1:11" s="80" customFormat="1" ht="20.45" customHeight="1" x14ac:dyDescent="0.25">
      <c r="A270" s="96">
        <v>208</v>
      </c>
      <c r="B270" s="104" t="s">
        <v>293</v>
      </c>
      <c r="C270" s="105" t="s">
        <v>303</v>
      </c>
      <c r="D270" s="96">
        <v>48.18</v>
      </c>
      <c r="E270" s="106">
        <f>D270/30*100</f>
        <v>160.60000000000002</v>
      </c>
      <c r="F270" s="107">
        <v>12670</v>
      </c>
      <c r="G270" s="106">
        <f>F270/8000%</f>
        <v>158.375</v>
      </c>
      <c r="H270" s="106"/>
      <c r="I270" s="96"/>
      <c r="J270" s="108"/>
      <c r="K270" s="102" t="s">
        <v>0</v>
      </c>
    </row>
    <row r="271" spans="1:11" s="80" customFormat="1" ht="20.45" customHeight="1" x14ac:dyDescent="0.25">
      <c r="A271" s="96"/>
      <c r="B271" s="97">
        <v>2</v>
      </c>
      <c r="C271" s="103" t="s">
        <v>277</v>
      </c>
      <c r="D271" s="96"/>
      <c r="E271" s="106"/>
      <c r="F271" s="107"/>
      <c r="G271" s="106"/>
      <c r="H271" s="106"/>
      <c r="I271" s="96"/>
      <c r="J271" s="108"/>
      <c r="K271" s="102"/>
    </row>
    <row r="272" spans="1:11" s="80" customFormat="1" ht="20.45" customHeight="1" x14ac:dyDescent="0.25">
      <c r="A272" s="96">
        <v>209</v>
      </c>
      <c r="B272" s="104" t="s">
        <v>278</v>
      </c>
      <c r="C272" s="105" t="s">
        <v>304</v>
      </c>
      <c r="D272" s="96">
        <v>6.74</v>
      </c>
      <c r="E272" s="106">
        <f t="shared" ref="E272:E277" si="20">D272/5.5%</f>
        <v>122.54545454545455</v>
      </c>
      <c r="F272" s="107">
        <v>20077</v>
      </c>
      <c r="G272" s="106">
        <f t="shared" ref="G272:G277" si="21">F272/5000%</f>
        <v>401.54</v>
      </c>
      <c r="H272" s="106"/>
      <c r="I272" s="96"/>
      <c r="J272" s="108"/>
      <c r="K272" s="102" t="s">
        <v>0</v>
      </c>
    </row>
    <row r="273" spans="1:11" s="80" customFormat="1" ht="20.45" customHeight="1" x14ac:dyDescent="0.25">
      <c r="A273" s="96">
        <v>210</v>
      </c>
      <c r="B273" s="104" t="s">
        <v>279</v>
      </c>
      <c r="C273" s="105" t="s">
        <v>305</v>
      </c>
      <c r="D273" s="96">
        <v>33.29</v>
      </c>
      <c r="E273" s="106">
        <f t="shared" si="20"/>
        <v>605.27272727272725</v>
      </c>
      <c r="F273" s="107">
        <v>38291</v>
      </c>
      <c r="G273" s="106">
        <f t="shared" si="21"/>
        <v>765.82</v>
      </c>
      <c r="H273" s="106"/>
      <c r="I273" s="96"/>
      <c r="J273" s="108"/>
      <c r="K273" s="102" t="s">
        <v>0</v>
      </c>
    </row>
    <row r="274" spans="1:11" s="80" customFormat="1" ht="20.45" customHeight="1" x14ac:dyDescent="0.25">
      <c r="A274" s="96">
        <v>211</v>
      </c>
      <c r="B274" s="104" t="s">
        <v>280</v>
      </c>
      <c r="C274" s="105" t="s">
        <v>306</v>
      </c>
      <c r="D274" s="110">
        <v>30.22</v>
      </c>
      <c r="E274" s="106">
        <f t="shared" si="20"/>
        <v>549.45454545454538</v>
      </c>
      <c r="F274" s="107">
        <v>33455</v>
      </c>
      <c r="G274" s="106">
        <f t="shared" si="21"/>
        <v>669.1</v>
      </c>
      <c r="H274" s="106"/>
      <c r="I274" s="96"/>
      <c r="J274" s="108"/>
      <c r="K274" s="102" t="s">
        <v>0</v>
      </c>
    </row>
    <row r="275" spans="1:11" s="80" customFormat="1" ht="20.45" customHeight="1" x14ac:dyDescent="0.25">
      <c r="A275" s="96">
        <v>212</v>
      </c>
      <c r="B275" s="104" t="s">
        <v>281</v>
      </c>
      <c r="C275" s="105" t="s">
        <v>307</v>
      </c>
      <c r="D275" s="96">
        <v>45.15</v>
      </c>
      <c r="E275" s="106">
        <f t="shared" si="20"/>
        <v>820.90909090909088</v>
      </c>
      <c r="F275" s="107">
        <v>22921</v>
      </c>
      <c r="G275" s="106">
        <f t="shared" si="21"/>
        <v>458.42</v>
      </c>
      <c r="H275" s="106"/>
      <c r="I275" s="96"/>
      <c r="J275" s="108"/>
      <c r="K275" s="102" t="s">
        <v>0</v>
      </c>
    </row>
    <row r="276" spans="1:11" s="80" customFormat="1" ht="20.45" customHeight="1" x14ac:dyDescent="0.25">
      <c r="A276" s="96">
        <v>213</v>
      </c>
      <c r="B276" s="104" t="s">
        <v>283</v>
      </c>
      <c r="C276" s="105" t="s">
        <v>308</v>
      </c>
      <c r="D276" s="96">
        <v>12.01</v>
      </c>
      <c r="E276" s="106">
        <f t="shared" si="20"/>
        <v>218.36363636363635</v>
      </c>
      <c r="F276" s="107">
        <v>13283</v>
      </c>
      <c r="G276" s="106">
        <f t="shared" si="21"/>
        <v>265.66000000000003</v>
      </c>
      <c r="H276" s="106"/>
      <c r="I276" s="96"/>
      <c r="J276" s="108"/>
      <c r="K276" s="102" t="s">
        <v>0</v>
      </c>
    </row>
    <row r="277" spans="1:11" s="80" customFormat="1" ht="20.45" customHeight="1" x14ac:dyDescent="0.25">
      <c r="A277" s="96">
        <v>214</v>
      </c>
      <c r="B277" s="104" t="s">
        <v>285</v>
      </c>
      <c r="C277" s="105" t="s">
        <v>309</v>
      </c>
      <c r="D277" s="96">
        <v>27.16</v>
      </c>
      <c r="E277" s="106">
        <f t="shared" si="20"/>
        <v>493.81818181818181</v>
      </c>
      <c r="F277" s="107">
        <v>21764</v>
      </c>
      <c r="G277" s="106">
        <f t="shared" si="21"/>
        <v>435.28</v>
      </c>
      <c r="H277" s="106"/>
      <c r="I277" s="96"/>
      <c r="J277" s="108"/>
      <c r="K277" s="102" t="s">
        <v>0</v>
      </c>
    </row>
    <row r="278" spans="1:11" s="80" customFormat="1" ht="20.45" customHeight="1" x14ac:dyDescent="0.25">
      <c r="A278" s="96"/>
      <c r="B278" s="97" t="s">
        <v>27</v>
      </c>
      <c r="C278" s="103" t="s">
        <v>224</v>
      </c>
      <c r="D278" s="96"/>
      <c r="E278" s="106"/>
      <c r="F278" s="107"/>
      <c r="G278" s="106"/>
      <c r="H278" s="106"/>
      <c r="I278" s="96"/>
      <c r="J278" s="108"/>
      <c r="K278" s="102"/>
    </row>
    <row r="279" spans="1:11" s="80" customFormat="1" ht="20.45" customHeight="1" x14ac:dyDescent="0.25">
      <c r="A279" s="96"/>
      <c r="B279" s="97">
        <v>1</v>
      </c>
      <c r="C279" s="103" t="s">
        <v>41</v>
      </c>
      <c r="D279" s="96"/>
      <c r="E279" s="106"/>
      <c r="F279" s="107"/>
      <c r="G279" s="106"/>
      <c r="H279" s="106"/>
      <c r="I279" s="96"/>
      <c r="J279" s="108"/>
      <c r="K279" s="102"/>
    </row>
    <row r="280" spans="1:11" s="80" customFormat="1" ht="20.45" customHeight="1" x14ac:dyDescent="0.25">
      <c r="A280" s="96">
        <v>215</v>
      </c>
      <c r="B280" s="104" t="s">
        <v>272</v>
      </c>
      <c r="C280" s="105" t="s">
        <v>310</v>
      </c>
      <c r="D280" s="96">
        <v>35.82</v>
      </c>
      <c r="E280" s="106">
        <f t="shared" ref="E280:E293" si="22">D280/30*100</f>
        <v>119.39999999999999</v>
      </c>
      <c r="F280" s="107">
        <v>11035</v>
      </c>
      <c r="G280" s="106">
        <f>F280/8000%</f>
        <v>137.9375</v>
      </c>
      <c r="H280" s="106"/>
      <c r="I280" s="96"/>
      <c r="J280" s="108"/>
      <c r="K280" s="102" t="s">
        <v>0</v>
      </c>
    </row>
    <row r="281" spans="1:11" s="80" customFormat="1" ht="20.45" customHeight="1" x14ac:dyDescent="0.25">
      <c r="A281" s="96">
        <v>216</v>
      </c>
      <c r="B281" s="104" t="s">
        <v>274</v>
      </c>
      <c r="C281" s="105" t="s">
        <v>311</v>
      </c>
      <c r="D281" s="96">
        <v>73.569999999999993</v>
      </c>
      <c r="E281" s="106">
        <f t="shared" si="22"/>
        <v>245.23333333333332</v>
      </c>
      <c r="F281" s="107">
        <v>13977</v>
      </c>
      <c r="G281" s="106">
        <f t="shared" ref="G281:G293" si="23">F281/8000%</f>
        <v>174.71250000000001</v>
      </c>
      <c r="H281" s="106"/>
      <c r="I281" s="96"/>
      <c r="J281" s="108"/>
      <c r="K281" s="102" t="s">
        <v>0</v>
      </c>
    </row>
    <row r="282" spans="1:11" s="80" customFormat="1" ht="20.45" customHeight="1" x14ac:dyDescent="0.25">
      <c r="A282" s="96">
        <v>217</v>
      </c>
      <c r="B282" s="104" t="s">
        <v>275</v>
      </c>
      <c r="C282" s="105" t="s">
        <v>312</v>
      </c>
      <c r="D282" s="96">
        <v>35.46</v>
      </c>
      <c r="E282" s="106">
        <f t="shared" si="22"/>
        <v>118.19999999999999</v>
      </c>
      <c r="F282" s="107">
        <v>14639</v>
      </c>
      <c r="G282" s="106">
        <f t="shared" si="23"/>
        <v>182.98750000000001</v>
      </c>
      <c r="H282" s="106"/>
      <c r="I282" s="96"/>
      <c r="J282" s="108"/>
      <c r="K282" s="102" t="s">
        <v>0</v>
      </c>
    </row>
    <row r="283" spans="1:11" s="80" customFormat="1" ht="20.45" customHeight="1" x14ac:dyDescent="0.25">
      <c r="A283" s="96">
        <v>218</v>
      </c>
      <c r="B283" s="104" t="s">
        <v>293</v>
      </c>
      <c r="C283" s="105" t="s">
        <v>313</v>
      </c>
      <c r="D283" s="96">
        <v>29.66</v>
      </c>
      <c r="E283" s="106">
        <f t="shared" si="22"/>
        <v>98.866666666666674</v>
      </c>
      <c r="F283" s="107">
        <v>18368</v>
      </c>
      <c r="G283" s="106">
        <f t="shared" si="23"/>
        <v>229.6</v>
      </c>
      <c r="H283" s="106"/>
      <c r="I283" s="96"/>
      <c r="J283" s="108"/>
      <c r="K283" s="102" t="s">
        <v>0</v>
      </c>
    </row>
    <row r="284" spans="1:11" s="80" customFormat="1" ht="20.45" customHeight="1" x14ac:dyDescent="0.25">
      <c r="A284" s="96">
        <v>219</v>
      </c>
      <c r="B284" s="104" t="s">
        <v>314</v>
      </c>
      <c r="C284" s="105" t="s">
        <v>315</v>
      </c>
      <c r="D284" s="96">
        <v>36.72</v>
      </c>
      <c r="E284" s="106">
        <f t="shared" si="22"/>
        <v>122.39999999999999</v>
      </c>
      <c r="F284" s="107">
        <v>12071</v>
      </c>
      <c r="G284" s="106">
        <f t="shared" si="23"/>
        <v>150.88749999999999</v>
      </c>
      <c r="H284" s="106"/>
      <c r="I284" s="96"/>
      <c r="J284" s="108"/>
      <c r="K284" s="102" t="s">
        <v>0</v>
      </c>
    </row>
    <row r="285" spans="1:11" s="80" customFormat="1" ht="20.45" customHeight="1" x14ac:dyDescent="0.25">
      <c r="A285" s="96">
        <v>220</v>
      </c>
      <c r="B285" s="104" t="s">
        <v>316</v>
      </c>
      <c r="C285" s="105" t="s">
        <v>317</v>
      </c>
      <c r="D285" s="96">
        <v>36.450000000000003</v>
      </c>
      <c r="E285" s="106">
        <f t="shared" si="22"/>
        <v>121.50000000000001</v>
      </c>
      <c r="F285" s="107">
        <v>4957</v>
      </c>
      <c r="G285" s="106">
        <f t="shared" si="23"/>
        <v>61.962499999999999</v>
      </c>
      <c r="H285" s="106"/>
      <c r="I285" s="96"/>
      <c r="J285" s="108"/>
      <c r="K285" s="102" t="s">
        <v>0</v>
      </c>
    </row>
    <row r="286" spans="1:11" s="80" customFormat="1" ht="20.45" customHeight="1" x14ac:dyDescent="0.25">
      <c r="A286" s="96">
        <v>221</v>
      </c>
      <c r="B286" s="104" t="s">
        <v>318</v>
      </c>
      <c r="C286" s="105" t="s">
        <v>319</v>
      </c>
      <c r="D286" s="110">
        <v>34.979999999999997</v>
      </c>
      <c r="E286" s="106">
        <f t="shared" si="22"/>
        <v>116.6</v>
      </c>
      <c r="F286" s="107">
        <v>5461</v>
      </c>
      <c r="G286" s="106">
        <f t="shared" si="23"/>
        <v>68.262500000000003</v>
      </c>
      <c r="H286" s="106"/>
      <c r="I286" s="96"/>
      <c r="J286" s="108"/>
      <c r="K286" s="102" t="s">
        <v>0</v>
      </c>
    </row>
    <row r="287" spans="1:11" s="80" customFormat="1" ht="20.45" customHeight="1" x14ac:dyDescent="0.25">
      <c r="A287" s="96">
        <v>222</v>
      </c>
      <c r="B287" s="104" t="s">
        <v>320</v>
      </c>
      <c r="C287" s="105" t="s">
        <v>321</v>
      </c>
      <c r="D287" s="96">
        <v>21.21</v>
      </c>
      <c r="E287" s="106">
        <f t="shared" si="22"/>
        <v>70.7</v>
      </c>
      <c r="F287" s="107">
        <v>9397</v>
      </c>
      <c r="G287" s="106">
        <f t="shared" si="23"/>
        <v>117.46250000000001</v>
      </c>
      <c r="H287" s="106"/>
      <c r="I287" s="96"/>
      <c r="J287" s="108"/>
      <c r="K287" s="102" t="s">
        <v>0</v>
      </c>
    </row>
    <row r="288" spans="1:11" s="80" customFormat="1" ht="20.45" customHeight="1" x14ac:dyDescent="0.25">
      <c r="A288" s="96">
        <v>223</v>
      </c>
      <c r="B288" s="104" t="s">
        <v>322</v>
      </c>
      <c r="C288" s="105" t="s">
        <v>323</v>
      </c>
      <c r="D288" s="96">
        <v>39.86</v>
      </c>
      <c r="E288" s="106">
        <f t="shared" si="22"/>
        <v>132.86666666666667</v>
      </c>
      <c r="F288" s="107">
        <v>3977</v>
      </c>
      <c r="G288" s="106">
        <f t="shared" si="23"/>
        <v>49.712499999999999</v>
      </c>
      <c r="H288" s="106"/>
      <c r="I288" s="96"/>
      <c r="J288" s="108"/>
      <c r="K288" s="102" t="s">
        <v>0</v>
      </c>
    </row>
    <row r="289" spans="1:11" s="80" customFormat="1" ht="20.45" customHeight="1" x14ac:dyDescent="0.25">
      <c r="A289" s="96">
        <v>224</v>
      </c>
      <c r="B289" s="104" t="s">
        <v>17</v>
      </c>
      <c r="C289" s="105" t="s">
        <v>324</v>
      </c>
      <c r="D289" s="96">
        <v>21.84</v>
      </c>
      <c r="E289" s="106">
        <f t="shared" si="22"/>
        <v>72.8</v>
      </c>
      <c r="F289" s="107">
        <v>7612</v>
      </c>
      <c r="G289" s="106">
        <f t="shared" si="23"/>
        <v>95.15</v>
      </c>
      <c r="H289" s="106"/>
      <c r="I289" s="96"/>
      <c r="J289" s="108"/>
      <c r="K289" s="102" t="s">
        <v>0</v>
      </c>
    </row>
    <row r="290" spans="1:11" s="80" customFormat="1" ht="20.45" customHeight="1" x14ac:dyDescent="0.25">
      <c r="A290" s="96">
        <v>225</v>
      </c>
      <c r="B290" s="104" t="s">
        <v>18</v>
      </c>
      <c r="C290" s="105" t="s">
        <v>325</v>
      </c>
      <c r="D290" s="96">
        <v>24.21</v>
      </c>
      <c r="E290" s="106">
        <f t="shared" si="22"/>
        <v>80.7</v>
      </c>
      <c r="F290" s="107">
        <v>22302</v>
      </c>
      <c r="G290" s="106">
        <f t="shared" si="23"/>
        <v>278.77499999999998</v>
      </c>
      <c r="H290" s="106"/>
      <c r="I290" s="96"/>
      <c r="J290" s="108"/>
      <c r="K290" s="102" t="s">
        <v>0</v>
      </c>
    </row>
    <row r="291" spans="1:11" s="80" customFormat="1" ht="20.45" customHeight="1" x14ac:dyDescent="0.25">
      <c r="A291" s="96">
        <v>226</v>
      </c>
      <c r="B291" s="104" t="s">
        <v>20</v>
      </c>
      <c r="C291" s="105" t="s">
        <v>326</v>
      </c>
      <c r="D291" s="96">
        <v>67.56</v>
      </c>
      <c r="E291" s="106">
        <f t="shared" si="22"/>
        <v>225.20000000000002</v>
      </c>
      <c r="F291" s="107">
        <v>14576</v>
      </c>
      <c r="G291" s="106">
        <f t="shared" si="23"/>
        <v>182.2</v>
      </c>
      <c r="H291" s="106"/>
      <c r="I291" s="96"/>
      <c r="J291" s="108"/>
      <c r="K291" s="102" t="s">
        <v>0</v>
      </c>
    </row>
    <row r="292" spans="1:11" s="80" customFormat="1" ht="20.45" customHeight="1" x14ac:dyDescent="0.25">
      <c r="A292" s="96">
        <v>227</v>
      </c>
      <c r="B292" s="104" t="s">
        <v>21</v>
      </c>
      <c r="C292" s="105" t="s">
        <v>327</v>
      </c>
      <c r="D292" s="96">
        <v>84.67</v>
      </c>
      <c r="E292" s="106">
        <f t="shared" si="22"/>
        <v>282.23333333333335</v>
      </c>
      <c r="F292" s="107">
        <v>8894</v>
      </c>
      <c r="G292" s="106">
        <f t="shared" si="23"/>
        <v>111.175</v>
      </c>
      <c r="H292" s="106"/>
      <c r="I292" s="96"/>
      <c r="J292" s="108"/>
      <c r="K292" s="102" t="s">
        <v>0</v>
      </c>
    </row>
    <row r="293" spans="1:11" s="80" customFormat="1" ht="20.45" customHeight="1" x14ac:dyDescent="0.25">
      <c r="A293" s="96">
        <v>228</v>
      </c>
      <c r="B293" s="104" t="s">
        <v>22</v>
      </c>
      <c r="C293" s="105" t="s">
        <v>328</v>
      </c>
      <c r="D293" s="96">
        <v>32.130000000000003</v>
      </c>
      <c r="E293" s="106">
        <f t="shared" si="22"/>
        <v>107.10000000000002</v>
      </c>
      <c r="F293" s="107">
        <v>8693</v>
      </c>
      <c r="G293" s="106">
        <f t="shared" si="23"/>
        <v>108.66249999999999</v>
      </c>
      <c r="H293" s="106"/>
      <c r="I293" s="96"/>
      <c r="J293" s="108"/>
      <c r="K293" s="102" t="s">
        <v>0</v>
      </c>
    </row>
    <row r="294" spans="1:11" s="80" customFormat="1" ht="20.45" customHeight="1" x14ac:dyDescent="0.25">
      <c r="A294" s="96"/>
      <c r="B294" s="97">
        <v>2</v>
      </c>
      <c r="C294" s="103" t="s">
        <v>329</v>
      </c>
      <c r="D294" s="96"/>
      <c r="E294" s="106"/>
      <c r="F294" s="107"/>
      <c r="G294" s="106"/>
      <c r="H294" s="106"/>
      <c r="I294" s="96"/>
      <c r="J294" s="108"/>
      <c r="K294" s="102"/>
    </row>
    <row r="295" spans="1:11" s="80" customFormat="1" ht="20.45" customHeight="1" x14ac:dyDescent="0.25">
      <c r="A295" s="96">
        <v>229</v>
      </c>
      <c r="B295" s="104" t="s">
        <v>278</v>
      </c>
      <c r="C295" s="105" t="s">
        <v>330</v>
      </c>
      <c r="D295" s="96">
        <v>6.81</v>
      </c>
      <c r="E295" s="106">
        <f>D295/14%</f>
        <v>48.642857142857139</v>
      </c>
      <c r="F295" s="107">
        <v>12120</v>
      </c>
      <c r="G295" s="106">
        <f>F295/8000%</f>
        <v>151.5</v>
      </c>
      <c r="H295" s="106"/>
      <c r="I295" s="96"/>
      <c r="J295" s="108"/>
      <c r="K295" s="102" t="s">
        <v>0</v>
      </c>
    </row>
    <row r="296" spans="1:11" s="80" customFormat="1" ht="20.45" customHeight="1" x14ac:dyDescent="0.25">
      <c r="A296" s="96"/>
      <c r="B296" s="97" t="s">
        <v>30</v>
      </c>
      <c r="C296" s="103" t="s">
        <v>331</v>
      </c>
      <c r="D296" s="96"/>
      <c r="E296" s="106"/>
      <c r="F296" s="107"/>
      <c r="G296" s="106"/>
      <c r="H296" s="106"/>
      <c r="I296" s="96"/>
      <c r="J296" s="108"/>
      <c r="K296" s="102"/>
    </row>
    <row r="297" spans="1:11" s="80" customFormat="1" ht="20.45" customHeight="1" x14ac:dyDescent="0.25">
      <c r="A297" s="96"/>
      <c r="B297" s="97">
        <v>1</v>
      </c>
      <c r="C297" s="103" t="s">
        <v>41</v>
      </c>
      <c r="D297" s="96"/>
      <c r="E297" s="106"/>
      <c r="F297" s="107"/>
      <c r="G297" s="106"/>
      <c r="H297" s="106"/>
      <c r="I297" s="96"/>
      <c r="J297" s="108"/>
      <c r="K297" s="102"/>
    </row>
    <row r="298" spans="1:11" s="80" customFormat="1" ht="20.45" customHeight="1" x14ac:dyDescent="0.25">
      <c r="A298" s="96">
        <v>230</v>
      </c>
      <c r="B298" s="104" t="s">
        <v>272</v>
      </c>
      <c r="C298" s="105" t="s">
        <v>332</v>
      </c>
      <c r="D298" s="106">
        <v>126.8</v>
      </c>
      <c r="E298" s="106">
        <f t="shared" ref="E298:E307" si="24">D298/30*100</f>
        <v>422.66666666666663</v>
      </c>
      <c r="F298" s="107">
        <v>18148</v>
      </c>
      <c r="G298" s="106">
        <f>F298/8000%</f>
        <v>226.85</v>
      </c>
      <c r="H298" s="106"/>
      <c r="I298" s="96"/>
      <c r="J298" s="108"/>
      <c r="K298" s="102" t="s">
        <v>0</v>
      </c>
    </row>
    <row r="299" spans="1:11" s="80" customFormat="1" ht="20.45" customHeight="1" x14ac:dyDescent="0.25">
      <c r="A299" s="96">
        <v>231</v>
      </c>
      <c r="B299" s="104" t="s">
        <v>274</v>
      </c>
      <c r="C299" s="105" t="s">
        <v>333</v>
      </c>
      <c r="D299" s="106">
        <v>24.8</v>
      </c>
      <c r="E299" s="106">
        <f t="shared" si="24"/>
        <v>82.666666666666671</v>
      </c>
      <c r="F299" s="107">
        <v>9148</v>
      </c>
      <c r="G299" s="106">
        <f t="shared" ref="G299:G307" si="25">F299/8000%</f>
        <v>114.35</v>
      </c>
      <c r="H299" s="106"/>
      <c r="I299" s="96"/>
      <c r="J299" s="108"/>
      <c r="K299" s="102" t="s">
        <v>0</v>
      </c>
    </row>
    <row r="300" spans="1:11" s="80" customFormat="1" ht="20.45" customHeight="1" x14ac:dyDescent="0.25">
      <c r="A300" s="96">
        <v>232</v>
      </c>
      <c r="B300" s="104" t="s">
        <v>275</v>
      </c>
      <c r="C300" s="105" t="s">
        <v>334</v>
      </c>
      <c r="D300" s="96">
        <v>18.02</v>
      </c>
      <c r="E300" s="106">
        <f t="shared" si="24"/>
        <v>60.06666666666667</v>
      </c>
      <c r="F300" s="107">
        <v>23506</v>
      </c>
      <c r="G300" s="106">
        <f t="shared" si="25"/>
        <v>293.82499999999999</v>
      </c>
      <c r="H300" s="106"/>
      <c r="I300" s="96"/>
      <c r="J300" s="108"/>
      <c r="K300" s="102" t="s">
        <v>0</v>
      </c>
    </row>
    <row r="301" spans="1:11" s="80" customFormat="1" ht="20.45" customHeight="1" x14ac:dyDescent="0.25">
      <c r="A301" s="96">
        <v>233</v>
      </c>
      <c r="B301" s="104" t="s">
        <v>293</v>
      </c>
      <c r="C301" s="105" t="s">
        <v>335</v>
      </c>
      <c r="D301" s="96">
        <v>32.35</v>
      </c>
      <c r="E301" s="106">
        <f t="shared" si="24"/>
        <v>107.83333333333334</v>
      </c>
      <c r="F301" s="107">
        <v>13793</v>
      </c>
      <c r="G301" s="106">
        <f t="shared" si="25"/>
        <v>172.41249999999999</v>
      </c>
      <c r="H301" s="106"/>
      <c r="I301" s="96"/>
      <c r="J301" s="108"/>
      <c r="K301" s="102" t="s">
        <v>0</v>
      </c>
    </row>
    <row r="302" spans="1:11" s="80" customFormat="1" ht="20.45" customHeight="1" x14ac:dyDescent="0.25">
      <c r="A302" s="96">
        <v>234</v>
      </c>
      <c r="B302" s="104" t="s">
        <v>314</v>
      </c>
      <c r="C302" s="105" t="s">
        <v>336</v>
      </c>
      <c r="D302" s="106">
        <v>33.01</v>
      </c>
      <c r="E302" s="106">
        <f t="shared" si="24"/>
        <v>110.03333333333332</v>
      </c>
      <c r="F302" s="107">
        <v>11422</v>
      </c>
      <c r="G302" s="106">
        <f t="shared" si="25"/>
        <v>142.77500000000001</v>
      </c>
      <c r="H302" s="106"/>
      <c r="I302" s="96"/>
      <c r="J302" s="108"/>
      <c r="K302" s="102" t="s">
        <v>0</v>
      </c>
    </row>
    <row r="303" spans="1:11" s="80" customFormat="1" ht="20.45" customHeight="1" x14ac:dyDescent="0.25">
      <c r="A303" s="96">
        <v>235</v>
      </c>
      <c r="B303" s="104" t="s">
        <v>316</v>
      </c>
      <c r="C303" s="105" t="s">
        <v>337</v>
      </c>
      <c r="D303" s="106">
        <v>38.6</v>
      </c>
      <c r="E303" s="106">
        <f t="shared" si="24"/>
        <v>128.66666666666666</v>
      </c>
      <c r="F303" s="107">
        <v>20567</v>
      </c>
      <c r="G303" s="106">
        <f t="shared" si="25"/>
        <v>257.08749999999998</v>
      </c>
      <c r="H303" s="106"/>
      <c r="I303" s="96"/>
      <c r="J303" s="108"/>
      <c r="K303" s="102" t="s">
        <v>0</v>
      </c>
    </row>
    <row r="304" spans="1:11" s="80" customFormat="1" ht="20.45" customHeight="1" x14ac:dyDescent="0.25">
      <c r="A304" s="96">
        <v>236</v>
      </c>
      <c r="B304" s="104" t="s">
        <v>318</v>
      </c>
      <c r="C304" s="105" t="s">
        <v>338</v>
      </c>
      <c r="D304" s="96">
        <v>23.66</v>
      </c>
      <c r="E304" s="106">
        <f t="shared" si="24"/>
        <v>78.86666666666666</v>
      </c>
      <c r="F304" s="107">
        <v>9832</v>
      </c>
      <c r="G304" s="106">
        <f t="shared" si="25"/>
        <v>122.9</v>
      </c>
      <c r="H304" s="106"/>
      <c r="I304" s="96"/>
      <c r="J304" s="108"/>
      <c r="K304" s="102" t="s">
        <v>0</v>
      </c>
    </row>
    <row r="305" spans="1:11" s="80" customFormat="1" ht="20.45" customHeight="1" x14ac:dyDescent="0.25">
      <c r="A305" s="96">
        <v>237</v>
      </c>
      <c r="B305" s="104" t="s">
        <v>320</v>
      </c>
      <c r="C305" s="105" t="s">
        <v>339</v>
      </c>
      <c r="D305" s="110">
        <v>34.159999999999997</v>
      </c>
      <c r="E305" s="106">
        <f t="shared" si="24"/>
        <v>113.86666666666665</v>
      </c>
      <c r="F305" s="107">
        <v>5869</v>
      </c>
      <c r="G305" s="106">
        <f t="shared" si="25"/>
        <v>73.362499999999997</v>
      </c>
      <c r="H305" s="106"/>
      <c r="I305" s="96"/>
      <c r="J305" s="108"/>
      <c r="K305" s="102" t="s">
        <v>0</v>
      </c>
    </row>
    <row r="306" spans="1:11" s="80" customFormat="1" ht="20.45" customHeight="1" x14ac:dyDescent="0.25">
      <c r="A306" s="96">
        <v>238</v>
      </c>
      <c r="B306" s="104" t="s">
        <v>322</v>
      </c>
      <c r="C306" s="105" t="s">
        <v>340</v>
      </c>
      <c r="D306" s="96">
        <v>54.62</v>
      </c>
      <c r="E306" s="106">
        <f t="shared" si="24"/>
        <v>182.06666666666666</v>
      </c>
      <c r="F306" s="107">
        <v>13645</v>
      </c>
      <c r="G306" s="106">
        <f t="shared" si="25"/>
        <v>170.5625</v>
      </c>
      <c r="H306" s="106"/>
      <c r="I306" s="96"/>
      <c r="J306" s="108"/>
      <c r="K306" s="102" t="s">
        <v>0</v>
      </c>
    </row>
    <row r="307" spans="1:11" s="80" customFormat="1" ht="20.45" customHeight="1" x14ac:dyDescent="0.25">
      <c r="A307" s="96">
        <v>239</v>
      </c>
      <c r="B307" s="104" t="s">
        <v>17</v>
      </c>
      <c r="C307" s="105" t="s">
        <v>341</v>
      </c>
      <c r="D307" s="96">
        <v>44.61</v>
      </c>
      <c r="E307" s="106">
        <f t="shared" si="24"/>
        <v>148.69999999999999</v>
      </c>
      <c r="F307" s="107">
        <v>10509</v>
      </c>
      <c r="G307" s="106">
        <f t="shared" si="25"/>
        <v>131.36250000000001</v>
      </c>
      <c r="H307" s="106"/>
      <c r="I307" s="96"/>
      <c r="J307" s="108"/>
      <c r="K307" s="102" t="s">
        <v>0</v>
      </c>
    </row>
    <row r="308" spans="1:11" s="80" customFormat="1" ht="20.45" customHeight="1" x14ac:dyDescent="0.25">
      <c r="A308" s="96"/>
      <c r="B308" s="97">
        <v>2</v>
      </c>
      <c r="C308" s="103" t="s">
        <v>329</v>
      </c>
      <c r="D308" s="96"/>
      <c r="E308" s="106"/>
      <c r="F308" s="107"/>
      <c r="G308" s="106"/>
      <c r="H308" s="106"/>
      <c r="I308" s="96"/>
      <c r="J308" s="108"/>
      <c r="K308" s="102"/>
    </row>
    <row r="309" spans="1:11" s="80" customFormat="1" ht="20.45" customHeight="1" x14ac:dyDescent="0.25">
      <c r="A309" s="96">
        <v>240</v>
      </c>
      <c r="B309" s="104" t="s">
        <v>278</v>
      </c>
      <c r="C309" s="105" t="s">
        <v>342</v>
      </c>
      <c r="D309" s="96">
        <v>4.96</v>
      </c>
      <c r="E309" s="106">
        <f>D309/14%</f>
        <v>35.428571428571423</v>
      </c>
      <c r="F309" s="107">
        <v>8670</v>
      </c>
      <c r="G309" s="106">
        <f>F309/8000%</f>
        <v>108.375</v>
      </c>
      <c r="H309" s="106"/>
      <c r="I309" s="96"/>
      <c r="J309" s="108"/>
      <c r="K309" s="102" t="s">
        <v>0</v>
      </c>
    </row>
    <row r="310" spans="1:11" s="80" customFormat="1" ht="20.45" customHeight="1" x14ac:dyDescent="0.25">
      <c r="A310" s="96"/>
      <c r="B310" s="97" t="s">
        <v>31</v>
      </c>
      <c r="C310" s="103" t="s">
        <v>343</v>
      </c>
      <c r="D310" s="96"/>
      <c r="E310" s="106"/>
      <c r="F310" s="107"/>
      <c r="G310" s="106"/>
      <c r="H310" s="106"/>
      <c r="I310" s="96"/>
      <c r="J310" s="108"/>
      <c r="K310" s="102"/>
    </row>
    <row r="311" spans="1:11" s="80" customFormat="1" ht="20.45" customHeight="1" x14ac:dyDescent="0.25">
      <c r="A311" s="96"/>
      <c r="B311" s="97">
        <v>1</v>
      </c>
      <c r="C311" s="103" t="s">
        <v>41</v>
      </c>
      <c r="D311" s="96"/>
      <c r="E311" s="106"/>
      <c r="F311" s="107"/>
      <c r="G311" s="106"/>
      <c r="H311" s="106"/>
      <c r="I311" s="96"/>
      <c r="J311" s="108"/>
      <c r="K311" s="102"/>
    </row>
    <row r="312" spans="1:11" s="80" customFormat="1" ht="20.45" customHeight="1" x14ac:dyDescent="0.25">
      <c r="A312" s="96">
        <v>241</v>
      </c>
      <c r="B312" s="104" t="s">
        <v>272</v>
      </c>
      <c r="C312" s="105" t="s">
        <v>256</v>
      </c>
      <c r="D312" s="96">
        <v>59.21</v>
      </c>
      <c r="E312" s="106">
        <f t="shared" ref="E312:E322" si="26">D312/30*100</f>
        <v>197.36666666666667</v>
      </c>
      <c r="F312" s="107">
        <v>18533</v>
      </c>
      <c r="G312" s="106">
        <f>F312/8000%</f>
        <v>231.66249999999999</v>
      </c>
      <c r="H312" s="106"/>
      <c r="I312" s="96"/>
      <c r="J312" s="108"/>
      <c r="K312" s="102" t="s">
        <v>0</v>
      </c>
    </row>
    <row r="313" spans="1:11" s="80" customFormat="1" ht="20.45" customHeight="1" x14ac:dyDescent="0.25">
      <c r="A313" s="96">
        <v>242</v>
      </c>
      <c r="B313" s="104" t="s">
        <v>274</v>
      </c>
      <c r="C313" s="105" t="s">
        <v>263</v>
      </c>
      <c r="D313" s="96">
        <v>43.75</v>
      </c>
      <c r="E313" s="106">
        <f t="shared" si="26"/>
        <v>145.83333333333331</v>
      </c>
      <c r="F313" s="107">
        <v>11553</v>
      </c>
      <c r="G313" s="106">
        <f t="shared" ref="G313:G324" si="27">F313/8000%</f>
        <v>144.41249999999999</v>
      </c>
      <c r="H313" s="106"/>
      <c r="I313" s="96"/>
      <c r="J313" s="108"/>
      <c r="K313" s="102" t="s">
        <v>0</v>
      </c>
    </row>
    <row r="314" spans="1:11" s="80" customFormat="1" ht="20.45" customHeight="1" x14ac:dyDescent="0.25">
      <c r="A314" s="96">
        <v>243</v>
      </c>
      <c r="B314" s="104" t="s">
        <v>275</v>
      </c>
      <c r="C314" s="105" t="s">
        <v>344</v>
      </c>
      <c r="D314" s="96">
        <v>40.64</v>
      </c>
      <c r="E314" s="106">
        <f t="shared" si="26"/>
        <v>135.46666666666667</v>
      </c>
      <c r="F314" s="107">
        <v>11880</v>
      </c>
      <c r="G314" s="106">
        <f t="shared" si="27"/>
        <v>148.5</v>
      </c>
      <c r="H314" s="106"/>
      <c r="I314" s="96"/>
      <c r="J314" s="108"/>
      <c r="K314" s="102" t="s">
        <v>0</v>
      </c>
    </row>
    <row r="315" spans="1:11" s="80" customFormat="1" ht="20.45" customHeight="1" x14ac:dyDescent="0.25">
      <c r="A315" s="96">
        <v>244</v>
      </c>
      <c r="B315" s="104" t="s">
        <v>293</v>
      </c>
      <c r="C315" s="105" t="s">
        <v>260</v>
      </c>
      <c r="D315" s="96">
        <v>37.93</v>
      </c>
      <c r="E315" s="106">
        <f t="shared" si="26"/>
        <v>126.43333333333334</v>
      </c>
      <c r="F315" s="107">
        <v>8199</v>
      </c>
      <c r="G315" s="106">
        <f t="shared" si="27"/>
        <v>102.4875</v>
      </c>
      <c r="H315" s="106"/>
      <c r="I315" s="96"/>
      <c r="J315" s="108"/>
      <c r="K315" s="102" t="s">
        <v>0</v>
      </c>
    </row>
    <row r="316" spans="1:11" s="80" customFormat="1" ht="20.45" customHeight="1" x14ac:dyDescent="0.25">
      <c r="A316" s="96">
        <v>245</v>
      </c>
      <c r="B316" s="104" t="s">
        <v>314</v>
      </c>
      <c r="C316" s="105" t="s">
        <v>345</v>
      </c>
      <c r="D316" s="96">
        <v>105.31</v>
      </c>
      <c r="E316" s="106">
        <f t="shared" si="26"/>
        <v>351.03333333333336</v>
      </c>
      <c r="F316" s="107">
        <v>13584</v>
      </c>
      <c r="G316" s="106">
        <f t="shared" si="27"/>
        <v>169.8</v>
      </c>
      <c r="H316" s="106"/>
      <c r="I316" s="96"/>
      <c r="J316" s="108"/>
      <c r="K316" s="102" t="s">
        <v>0</v>
      </c>
    </row>
    <row r="317" spans="1:11" s="80" customFormat="1" ht="20.45" customHeight="1" x14ac:dyDescent="0.25">
      <c r="A317" s="96">
        <v>246</v>
      </c>
      <c r="B317" s="104" t="s">
        <v>316</v>
      </c>
      <c r="C317" s="105" t="s">
        <v>261</v>
      </c>
      <c r="D317" s="96">
        <v>86.48</v>
      </c>
      <c r="E317" s="106">
        <f t="shared" si="26"/>
        <v>288.26666666666665</v>
      </c>
      <c r="F317" s="107">
        <v>18927</v>
      </c>
      <c r="G317" s="106">
        <f t="shared" si="27"/>
        <v>236.58750000000001</v>
      </c>
      <c r="H317" s="106"/>
      <c r="I317" s="96"/>
      <c r="J317" s="108"/>
      <c r="K317" s="102" t="s">
        <v>0</v>
      </c>
    </row>
    <row r="318" spans="1:11" s="80" customFormat="1" ht="20.45" customHeight="1" x14ac:dyDescent="0.25">
      <c r="A318" s="96">
        <v>247</v>
      </c>
      <c r="B318" s="104" t="s">
        <v>318</v>
      </c>
      <c r="C318" s="105" t="s">
        <v>346</v>
      </c>
      <c r="D318" s="96">
        <v>47.84</v>
      </c>
      <c r="E318" s="106">
        <f t="shared" si="26"/>
        <v>159.46666666666667</v>
      </c>
      <c r="F318" s="107">
        <v>8655</v>
      </c>
      <c r="G318" s="106">
        <f t="shared" si="27"/>
        <v>108.1875</v>
      </c>
      <c r="H318" s="106"/>
      <c r="I318" s="96"/>
      <c r="J318" s="108"/>
      <c r="K318" s="102" t="s">
        <v>0</v>
      </c>
    </row>
    <row r="319" spans="1:11" s="80" customFormat="1" ht="20.45" customHeight="1" x14ac:dyDescent="0.25">
      <c r="A319" s="96">
        <v>248</v>
      </c>
      <c r="B319" s="104" t="s">
        <v>320</v>
      </c>
      <c r="C319" s="105" t="s">
        <v>28</v>
      </c>
      <c r="D319" s="96">
        <v>260.18</v>
      </c>
      <c r="E319" s="106">
        <f t="shared" si="26"/>
        <v>867.26666666666665</v>
      </c>
      <c r="F319" s="107">
        <v>9804</v>
      </c>
      <c r="G319" s="106">
        <f t="shared" si="27"/>
        <v>122.55</v>
      </c>
      <c r="H319" s="106"/>
      <c r="I319" s="96"/>
      <c r="J319" s="108"/>
      <c r="K319" s="102" t="s">
        <v>0</v>
      </c>
    </row>
    <row r="320" spans="1:11" s="80" customFormat="1" ht="20.45" customHeight="1" x14ac:dyDescent="0.25">
      <c r="A320" s="96">
        <v>249</v>
      </c>
      <c r="B320" s="104" t="s">
        <v>322</v>
      </c>
      <c r="C320" s="105" t="s">
        <v>347</v>
      </c>
      <c r="D320" s="96">
        <v>156.63999999999999</v>
      </c>
      <c r="E320" s="106">
        <f t="shared" si="26"/>
        <v>522.13333333333333</v>
      </c>
      <c r="F320" s="107">
        <v>14653</v>
      </c>
      <c r="G320" s="106">
        <f t="shared" si="27"/>
        <v>183.16249999999999</v>
      </c>
      <c r="H320" s="106"/>
      <c r="I320" s="96"/>
      <c r="J320" s="108"/>
      <c r="K320" s="102" t="s">
        <v>0</v>
      </c>
    </row>
    <row r="321" spans="1:11" s="80" customFormat="1" ht="20.45" customHeight="1" x14ac:dyDescent="0.25">
      <c r="A321" s="96">
        <v>250</v>
      </c>
      <c r="B321" s="104" t="s">
        <v>17</v>
      </c>
      <c r="C321" s="105" t="s">
        <v>29</v>
      </c>
      <c r="D321" s="106">
        <v>144.69999999999999</v>
      </c>
      <c r="E321" s="106">
        <f t="shared" si="26"/>
        <v>482.33333333333331</v>
      </c>
      <c r="F321" s="107">
        <v>13655</v>
      </c>
      <c r="G321" s="106">
        <f t="shared" si="27"/>
        <v>170.6875</v>
      </c>
      <c r="H321" s="106"/>
      <c r="I321" s="96"/>
      <c r="J321" s="108"/>
      <c r="K321" s="102" t="s">
        <v>0</v>
      </c>
    </row>
    <row r="322" spans="1:11" s="80" customFormat="1" ht="20.45" customHeight="1" x14ac:dyDescent="0.25">
      <c r="A322" s="96">
        <v>251</v>
      </c>
      <c r="B322" s="104" t="s">
        <v>18</v>
      </c>
      <c r="C322" s="105" t="s">
        <v>348</v>
      </c>
      <c r="D322" s="96">
        <v>112.55</v>
      </c>
      <c r="E322" s="106">
        <f t="shared" si="26"/>
        <v>375.16666666666663</v>
      </c>
      <c r="F322" s="107">
        <v>14128</v>
      </c>
      <c r="G322" s="106">
        <f t="shared" si="27"/>
        <v>176.6</v>
      </c>
      <c r="H322" s="106"/>
      <c r="I322" s="96"/>
      <c r="J322" s="108"/>
      <c r="K322" s="102" t="s">
        <v>0</v>
      </c>
    </row>
    <row r="323" spans="1:11" s="80" customFormat="1" ht="20.45" customHeight="1" x14ac:dyDescent="0.25">
      <c r="A323" s="96"/>
      <c r="B323" s="97">
        <v>2</v>
      </c>
      <c r="C323" s="103" t="s">
        <v>329</v>
      </c>
      <c r="D323" s="96"/>
      <c r="E323" s="106"/>
      <c r="F323" s="107"/>
      <c r="G323" s="106"/>
      <c r="H323" s="106"/>
      <c r="I323" s="96"/>
      <c r="J323" s="108"/>
      <c r="K323" s="102"/>
    </row>
    <row r="324" spans="1:11" s="80" customFormat="1" ht="20.45" customHeight="1" x14ac:dyDescent="0.25">
      <c r="A324" s="96">
        <v>252</v>
      </c>
      <c r="B324" s="104" t="s">
        <v>278</v>
      </c>
      <c r="C324" s="105" t="s">
        <v>349</v>
      </c>
      <c r="D324" s="96">
        <v>7.97</v>
      </c>
      <c r="E324" s="106">
        <f>D324/14%</f>
        <v>56.928571428571423</v>
      </c>
      <c r="F324" s="107">
        <v>11393</v>
      </c>
      <c r="G324" s="106">
        <f t="shared" si="27"/>
        <v>142.41249999999999</v>
      </c>
      <c r="H324" s="106"/>
      <c r="I324" s="96"/>
      <c r="J324" s="108"/>
      <c r="K324" s="102" t="s">
        <v>0</v>
      </c>
    </row>
    <row r="325" spans="1:11" s="80" customFormat="1" ht="20.45" customHeight="1" x14ac:dyDescent="0.25">
      <c r="A325" s="96"/>
      <c r="B325" s="97" t="s">
        <v>32</v>
      </c>
      <c r="C325" s="103" t="s">
        <v>350</v>
      </c>
      <c r="D325" s="96"/>
      <c r="E325" s="106"/>
      <c r="F325" s="107"/>
      <c r="G325" s="106"/>
      <c r="H325" s="106"/>
      <c r="I325" s="96"/>
      <c r="J325" s="108"/>
      <c r="K325" s="102"/>
    </row>
    <row r="326" spans="1:11" s="80" customFormat="1" ht="20.45" customHeight="1" x14ac:dyDescent="0.25">
      <c r="A326" s="96"/>
      <c r="B326" s="97">
        <v>1</v>
      </c>
      <c r="C326" s="103" t="s">
        <v>41</v>
      </c>
      <c r="D326" s="96"/>
      <c r="E326" s="106"/>
      <c r="F326" s="107"/>
      <c r="G326" s="106"/>
      <c r="H326" s="106"/>
      <c r="I326" s="96"/>
      <c r="J326" s="108"/>
      <c r="K326" s="102"/>
    </row>
    <row r="327" spans="1:11" s="80" customFormat="1" ht="20.45" customHeight="1" x14ac:dyDescent="0.25">
      <c r="A327" s="96">
        <v>253</v>
      </c>
      <c r="B327" s="104" t="s">
        <v>272</v>
      </c>
      <c r="C327" s="105" t="s">
        <v>351</v>
      </c>
      <c r="D327" s="96">
        <v>27.09</v>
      </c>
      <c r="E327" s="106">
        <f t="shared" ref="E327:E334" si="28">D327/30*100</f>
        <v>90.3</v>
      </c>
      <c r="F327" s="107">
        <v>6938</v>
      </c>
      <c r="G327" s="106">
        <f t="shared" ref="G327:G336" si="29">F327/8000%</f>
        <v>86.724999999999994</v>
      </c>
      <c r="H327" s="106"/>
      <c r="I327" s="96"/>
      <c r="J327" s="108"/>
      <c r="K327" s="102" t="s">
        <v>0</v>
      </c>
    </row>
    <row r="328" spans="1:11" s="80" customFormat="1" ht="20.45" customHeight="1" x14ac:dyDescent="0.25">
      <c r="A328" s="96">
        <v>254</v>
      </c>
      <c r="B328" s="104" t="s">
        <v>274</v>
      </c>
      <c r="C328" s="105" t="s">
        <v>352</v>
      </c>
      <c r="D328" s="96">
        <v>32.79</v>
      </c>
      <c r="E328" s="106">
        <f t="shared" si="28"/>
        <v>109.3</v>
      </c>
      <c r="F328" s="107">
        <v>2115</v>
      </c>
      <c r="G328" s="106">
        <f t="shared" si="29"/>
        <v>26.4375</v>
      </c>
      <c r="H328" s="106"/>
      <c r="I328" s="96"/>
      <c r="J328" s="108"/>
      <c r="K328" s="102" t="s">
        <v>0</v>
      </c>
    </row>
    <row r="329" spans="1:11" s="80" customFormat="1" ht="20.45" customHeight="1" x14ac:dyDescent="0.25">
      <c r="A329" s="96">
        <v>255</v>
      </c>
      <c r="B329" s="104" t="s">
        <v>275</v>
      </c>
      <c r="C329" s="105" t="s">
        <v>353</v>
      </c>
      <c r="D329" s="96">
        <v>15.03</v>
      </c>
      <c r="E329" s="106">
        <f t="shared" si="28"/>
        <v>50.1</v>
      </c>
      <c r="F329" s="107">
        <v>6532</v>
      </c>
      <c r="G329" s="106">
        <f t="shared" si="29"/>
        <v>81.650000000000006</v>
      </c>
      <c r="H329" s="106"/>
      <c r="I329" s="96"/>
      <c r="J329" s="108"/>
      <c r="K329" s="102" t="s">
        <v>0</v>
      </c>
    </row>
    <row r="330" spans="1:11" s="80" customFormat="1" ht="20.45" customHeight="1" x14ac:dyDescent="0.25">
      <c r="A330" s="96">
        <v>256</v>
      </c>
      <c r="B330" s="104" t="s">
        <v>293</v>
      </c>
      <c r="C330" s="105" t="s">
        <v>354</v>
      </c>
      <c r="D330" s="96">
        <v>36.76</v>
      </c>
      <c r="E330" s="106">
        <f t="shared" si="28"/>
        <v>122.53333333333332</v>
      </c>
      <c r="F330" s="107">
        <v>16278</v>
      </c>
      <c r="G330" s="106">
        <f t="shared" si="29"/>
        <v>203.47499999999999</v>
      </c>
      <c r="H330" s="106"/>
      <c r="I330" s="96"/>
      <c r="J330" s="108"/>
      <c r="K330" s="102" t="s">
        <v>0</v>
      </c>
    </row>
    <row r="331" spans="1:11" s="80" customFormat="1" ht="20.45" customHeight="1" x14ac:dyDescent="0.25">
      <c r="A331" s="96">
        <v>257</v>
      </c>
      <c r="B331" s="104" t="s">
        <v>314</v>
      </c>
      <c r="C331" s="105" t="s">
        <v>355</v>
      </c>
      <c r="D331" s="96">
        <v>28.44</v>
      </c>
      <c r="E331" s="106">
        <f t="shared" si="28"/>
        <v>94.800000000000011</v>
      </c>
      <c r="F331" s="107">
        <v>7135</v>
      </c>
      <c r="G331" s="106">
        <f t="shared" si="29"/>
        <v>89.1875</v>
      </c>
      <c r="H331" s="106"/>
      <c r="I331" s="96"/>
      <c r="J331" s="108"/>
      <c r="K331" s="102" t="s">
        <v>0</v>
      </c>
    </row>
    <row r="332" spans="1:11" s="80" customFormat="1" ht="20.45" customHeight="1" x14ac:dyDescent="0.25">
      <c r="A332" s="96">
        <v>258</v>
      </c>
      <c r="B332" s="104" t="s">
        <v>316</v>
      </c>
      <c r="C332" s="105" t="s">
        <v>356</v>
      </c>
      <c r="D332" s="106">
        <v>42.8</v>
      </c>
      <c r="E332" s="106">
        <f t="shared" si="28"/>
        <v>142.66666666666666</v>
      </c>
      <c r="F332" s="107">
        <v>9460</v>
      </c>
      <c r="G332" s="106">
        <f t="shared" si="29"/>
        <v>118.25</v>
      </c>
      <c r="H332" s="106"/>
      <c r="I332" s="96"/>
      <c r="J332" s="108"/>
      <c r="K332" s="102" t="s">
        <v>0</v>
      </c>
    </row>
    <row r="333" spans="1:11" s="80" customFormat="1" ht="20.45" customHeight="1" x14ac:dyDescent="0.25">
      <c r="A333" s="96">
        <v>259</v>
      </c>
      <c r="B333" s="104" t="s">
        <v>318</v>
      </c>
      <c r="C333" s="105" t="s">
        <v>262</v>
      </c>
      <c r="D333" s="96">
        <v>22.14</v>
      </c>
      <c r="E333" s="106">
        <f t="shared" si="28"/>
        <v>73.8</v>
      </c>
      <c r="F333" s="107">
        <v>10851</v>
      </c>
      <c r="G333" s="106">
        <f t="shared" si="29"/>
        <v>135.63749999999999</v>
      </c>
      <c r="H333" s="106"/>
      <c r="I333" s="96"/>
      <c r="J333" s="108"/>
      <c r="K333" s="102" t="s">
        <v>0</v>
      </c>
    </row>
    <row r="334" spans="1:11" s="80" customFormat="1" ht="20.45" customHeight="1" x14ac:dyDescent="0.25">
      <c r="A334" s="96">
        <v>260</v>
      </c>
      <c r="B334" s="104" t="s">
        <v>320</v>
      </c>
      <c r="C334" s="105" t="s">
        <v>265</v>
      </c>
      <c r="D334" s="96">
        <v>25.89</v>
      </c>
      <c r="E334" s="106">
        <f t="shared" si="28"/>
        <v>86.3</v>
      </c>
      <c r="F334" s="107">
        <v>13557</v>
      </c>
      <c r="G334" s="106">
        <f t="shared" si="29"/>
        <v>169.46250000000001</v>
      </c>
      <c r="H334" s="106"/>
      <c r="I334" s="96"/>
      <c r="J334" s="108"/>
      <c r="K334" s="102" t="s">
        <v>0</v>
      </c>
    </row>
    <row r="335" spans="1:11" s="80" customFormat="1" ht="20.45" customHeight="1" x14ac:dyDescent="0.25">
      <c r="A335" s="96"/>
      <c r="B335" s="97">
        <v>2</v>
      </c>
      <c r="C335" s="103" t="s">
        <v>329</v>
      </c>
      <c r="D335" s="96"/>
      <c r="E335" s="106"/>
      <c r="F335" s="107"/>
      <c r="G335" s="106"/>
      <c r="H335" s="106"/>
      <c r="I335" s="96"/>
      <c r="J335" s="108"/>
      <c r="K335" s="102"/>
    </row>
    <row r="336" spans="1:11" s="80" customFormat="1" ht="20.45" customHeight="1" x14ac:dyDescent="0.25">
      <c r="A336" s="96">
        <v>261</v>
      </c>
      <c r="B336" s="104" t="s">
        <v>278</v>
      </c>
      <c r="C336" s="105" t="s">
        <v>357</v>
      </c>
      <c r="D336" s="96">
        <v>6.58</v>
      </c>
      <c r="E336" s="106">
        <f>D336/14%</f>
        <v>46.999999999999993</v>
      </c>
      <c r="F336" s="107">
        <v>9933</v>
      </c>
      <c r="G336" s="106">
        <f t="shared" si="29"/>
        <v>124.16249999999999</v>
      </c>
      <c r="H336" s="106"/>
      <c r="I336" s="96"/>
      <c r="J336" s="108"/>
      <c r="K336" s="102" t="s">
        <v>0</v>
      </c>
    </row>
    <row r="337" spans="1:11" s="80" customFormat="1" ht="20.45" customHeight="1" x14ac:dyDescent="0.25">
      <c r="A337" s="96"/>
      <c r="B337" s="97" t="s">
        <v>33</v>
      </c>
      <c r="C337" s="103" t="s">
        <v>358</v>
      </c>
      <c r="D337" s="96"/>
      <c r="E337" s="106"/>
      <c r="F337" s="107"/>
      <c r="G337" s="106"/>
      <c r="H337" s="106"/>
      <c r="I337" s="96"/>
      <c r="J337" s="108"/>
      <c r="K337" s="102"/>
    </row>
    <row r="338" spans="1:11" s="80" customFormat="1" ht="20.45" customHeight="1" x14ac:dyDescent="0.25">
      <c r="A338" s="96"/>
      <c r="B338" s="97">
        <v>1</v>
      </c>
      <c r="C338" s="103" t="s">
        <v>41</v>
      </c>
      <c r="D338" s="96"/>
      <c r="E338" s="106"/>
      <c r="F338" s="107"/>
      <c r="G338" s="106"/>
      <c r="H338" s="106"/>
      <c r="I338" s="96"/>
      <c r="J338" s="108"/>
      <c r="K338" s="102"/>
    </row>
    <row r="339" spans="1:11" s="80" customFormat="1" ht="20.45" customHeight="1" x14ac:dyDescent="0.25">
      <c r="A339" s="96">
        <v>262</v>
      </c>
      <c r="B339" s="104" t="s">
        <v>272</v>
      </c>
      <c r="C339" s="105" t="s">
        <v>36</v>
      </c>
      <c r="D339" s="96">
        <v>170.35</v>
      </c>
      <c r="E339" s="106">
        <f t="shared" ref="E339:E347" si="30">D339/30*100</f>
        <v>567.83333333333326</v>
      </c>
      <c r="F339" s="107">
        <v>12688</v>
      </c>
      <c r="G339" s="106">
        <f>F339/8000%</f>
        <v>158.6</v>
      </c>
      <c r="H339" s="106"/>
      <c r="I339" s="96"/>
      <c r="J339" s="108"/>
      <c r="K339" s="102" t="s">
        <v>0</v>
      </c>
    </row>
    <row r="340" spans="1:11" s="80" customFormat="1" ht="20.45" customHeight="1" x14ac:dyDescent="0.25">
      <c r="A340" s="96">
        <v>263</v>
      </c>
      <c r="B340" s="104" t="s">
        <v>274</v>
      </c>
      <c r="C340" s="105" t="s">
        <v>359</v>
      </c>
      <c r="D340" s="96">
        <v>87.26</v>
      </c>
      <c r="E340" s="106">
        <f t="shared" si="30"/>
        <v>290.86666666666667</v>
      </c>
      <c r="F340" s="107">
        <v>4122</v>
      </c>
      <c r="G340" s="106">
        <f t="shared" ref="G340:G361" si="31">F340/8000%</f>
        <v>51.524999999999999</v>
      </c>
      <c r="H340" s="106"/>
      <c r="I340" s="96"/>
      <c r="J340" s="108"/>
      <c r="K340" s="102" t="s">
        <v>0</v>
      </c>
    </row>
    <row r="341" spans="1:11" s="80" customFormat="1" ht="20.45" customHeight="1" x14ac:dyDescent="0.25">
      <c r="A341" s="96">
        <v>264</v>
      </c>
      <c r="B341" s="104" t="s">
        <v>275</v>
      </c>
      <c r="C341" s="105" t="s">
        <v>259</v>
      </c>
      <c r="D341" s="96">
        <v>178.55</v>
      </c>
      <c r="E341" s="106">
        <f t="shared" si="30"/>
        <v>595.16666666666674</v>
      </c>
      <c r="F341" s="107">
        <v>6663</v>
      </c>
      <c r="G341" s="106">
        <f t="shared" si="31"/>
        <v>83.287499999999994</v>
      </c>
      <c r="H341" s="106"/>
      <c r="I341" s="96"/>
      <c r="J341" s="108"/>
      <c r="K341" s="102" t="s">
        <v>0</v>
      </c>
    </row>
    <row r="342" spans="1:11" s="80" customFormat="1" ht="20.45" customHeight="1" x14ac:dyDescent="0.25">
      <c r="A342" s="96">
        <v>265</v>
      </c>
      <c r="B342" s="104" t="s">
        <v>293</v>
      </c>
      <c r="C342" s="105" t="s">
        <v>360</v>
      </c>
      <c r="D342" s="96">
        <v>111.71</v>
      </c>
      <c r="E342" s="106">
        <f t="shared" si="30"/>
        <v>372.36666666666667</v>
      </c>
      <c r="F342" s="107">
        <v>15605</v>
      </c>
      <c r="G342" s="106">
        <f t="shared" si="31"/>
        <v>195.0625</v>
      </c>
      <c r="H342" s="106"/>
      <c r="I342" s="96"/>
      <c r="J342" s="108"/>
      <c r="K342" s="102" t="s">
        <v>0</v>
      </c>
    </row>
    <row r="343" spans="1:11" s="80" customFormat="1" ht="20.45" customHeight="1" x14ac:dyDescent="0.25">
      <c r="A343" s="96">
        <v>266</v>
      </c>
      <c r="B343" s="104" t="s">
        <v>314</v>
      </c>
      <c r="C343" s="105" t="s">
        <v>361</v>
      </c>
      <c r="D343" s="96">
        <v>57.88</v>
      </c>
      <c r="E343" s="106">
        <f t="shared" si="30"/>
        <v>192.93333333333334</v>
      </c>
      <c r="F343" s="107">
        <v>12760</v>
      </c>
      <c r="G343" s="106">
        <f t="shared" si="31"/>
        <v>159.5</v>
      </c>
      <c r="H343" s="106"/>
      <c r="I343" s="96"/>
      <c r="J343" s="108"/>
      <c r="K343" s="102" t="s">
        <v>0</v>
      </c>
    </row>
    <row r="344" spans="1:11" s="80" customFormat="1" ht="20.45" customHeight="1" x14ac:dyDescent="0.25">
      <c r="A344" s="96">
        <v>267</v>
      </c>
      <c r="B344" s="104" t="s">
        <v>316</v>
      </c>
      <c r="C344" s="105" t="s">
        <v>362</v>
      </c>
      <c r="D344" s="96">
        <v>91.51</v>
      </c>
      <c r="E344" s="106">
        <f t="shared" si="30"/>
        <v>305.03333333333336</v>
      </c>
      <c r="F344" s="107">
        <v>9337</v>
      </c>
      <c r="G344" s="106">
        <f t="shared" si="31"/>
        <v>116.71250000000001</v>
      </c>
      <c r="H344" s="106"/>
      <c r="I344" s="96"/>
      <c r="J344" s="108"/>
      <c r="K344" s="102" t="s">
        <v>0</v>
      </c>
    </row>
    <row r="345" spans="1:11" s="80" customFormat="1" ht="20.45" customHeight="1" x14ac:dyDescent="0.25">
      <c r="A345" s="96">
        <v>268</v>
      </c>
      <c r="B345" s="104" t="s">
        <v>318</v>
      </c>
      <c r="C345" s="105" t="s">
        <v>363</v>
      </c>
      <c r="D345" s="96">
        <v>63.87</v>
      </c>
      <c r="E345" s="106">
        <f t="shared" si="30"/>
        <v>212.9</v>
      </c>
      <c r="F345" s="107">
        <v>15242</v>
      </c>
      <c r="G345" s="106">
        <f t="shared" si="31"/>
        <v>190.52500000000001</v>
      </c>
      <c r="H345" s="106"/>
      <c r="I345" s="96"/>
      <c r="J345" s="108"/>
      <c r="K345" s="102" t="s">
        <v>0</v>
      </c>
    </row>
    <row r="346" spans="1:11" s="80" customFormat="1" ht="20.45" customHeight="1" x14ac:dyDescent="0.25">
      <c r="A346" s="96">
        <v>269</v>
      </c>
      <c r="B346" s="104" t="s">
        <v>320</v>
      </c>
      <c r="C346" s="105" t="s">
        <v>364</v>
      </c>
      <c r="D346" s="96">
        <v>42.68</v>
      </c>
      <c r="E346" s="106">
        <f t="shared" si="30"/>
        <v>142.26666666666668</v>
      </c>
      <c r="F346" s="107">
        <v>12314</v>
      </c>
      <c r="G346" s="106">
        <f t="shared" si="31"/>
        <v>153.92500000000001</v>
      </c>
      <c r="H346" s="106"/>
      <c r="I346" s="96"/>
      <c r="J346" s="108"/>
      <c r="K346" s="102" t="s">
        <v>0</v>
      </c>
    </row>
    <row r="347" spans="1:11" s="80" customFormat="1" ht="20.45" customHeight="1" x14ac:dyDescent="0.25">
      <c r="A347" s="96">
        <v>270</v>
      </c>
      <c r="B347" s="104" t="s">
        <v>322</v>
      </c>
      <c r="C347" s="105" t="s">
        <v>365</v>
      </c>
      <c r="D347" s="96">
        <v>49.35</v>
      </c>
      <c r="E347" s="106">
        <f t="shared" si="30"/>
        <v>164.5</v>
      </c>
      <c r="F347" s="107">
        <v>12585</v>
      </c>
      <c r="G347" s="106">
        <f t="shared" si="31"/>
        <v>157.3125</v>
      </c>
      <c r="H347" s="106"/>
      <c r="I347" s="96"/>
      <c r="J347" s="108"/>
      <c r="K347" s="102" t="s">
        <v>0</v>
      </c>
    </row>
    <row r="348" spans="1:11" s="80" customFormat="1" ht="20.45" customHeight="1" x14ac:dyDescent="0.25">
      <c r="A348" s="96"/>
      <c r="B348" s="97">
        <v>2</v>
      </c>
      <c r="C348" s="103" t="s">
        <v>329</v>
      </c>
      <c r="D348" s="96"/>
      <c r="E348" s="106"/>
      <c r="F348" s="107"/>
      <c r="G348" s="106"/>
      <c r="H348" s="106"/>
      <c r="I348" s="96"/>
      <c r="J348" s="108"/>
      <c r="K348" s="102"/>
    </row>
    <row r="349" spans="1:11" s="80" customFormat="1" ht="20.45" customHeight="1" x14ac:dyDescent="0.25">
      <c r="A349" s="96">
        <v>271</v>
      </c>
      <c r="B349" s="104" t="s">
        <v>278</v>
      </c>
      <c r="C349" s="105" t="s">
        <v>366</v>
      </c>
      <c r="D349" s="96">
        <v>8.2799999999999994</v>
      </c>
      <c r="E349" s="106">
        <f>D349/14%</f>
        <v>59.142857142857132</v>
      </c>
      <c r="F349" s="107">
        <v>17348</v>
      </c>
      <c r="G349" s="106">
        <f t="shared" si="31"/>
        <v>216.85</v>
      </c>
      <c r="H349" s="106"/>
      <c r="I349" s="96"/>
      <c r="J349" s="108"/>
      <c r="K349" s="102" t="s">
        <v>0</v>
      </c>
    </row>
    <row r="350" spans="1:11" s="80" customFormat="1" ht="20.45" customHeight="1" x14ac:dyDescent="0.25">
      <c r="A350" s="96"/>
      <c r="B350" s="97" t="s">
        <v>34</v>
      </c>
      <c r="C350" s="103" t="s">
        <v>367</v>
      </c>
      <c r="D350" s="96"/>
      <c r="E350" s="106"/>
      <c r="F350" s="107"/>
      <c r="G350" s="106"/>
      <c r="H350" s="106"/>
      <c r="I350" s="96"/>
      <c r="J350" s="108"/>
      <c r="K350" s="102"/>
    </row>
    <row r="351" spans="1:11" s="80" customFormat="1" ht="20.45" customHeight="1" x14ac:dyDescent="0.25">
      <c r="A351" s="96"/>
      <c r="B351" s="97">
        <v>1</v>
      </c>
      <c r="C351" s="103" t="s">
        <v>41</v>
      </c>
      <c r="D351" s="96"/>
      <c r="E351" s="106"/>
      <c r="F351" s="107"/>
      <c r="G351" s="106"/>
      <c r="H351" s="106"/>
      <c r="I351" s="96"/>
      <c r="J351" s="108"/>
      <c r="K351" s="102"/>
    </row>
    <row r="352" spans="1:11" s="80" customFormat="1" ht="20.45" customHeight="1" x14ac:dyDescent="0.25">
      <c r="A352" s="96">
        <v>272</v>
      </c>
      <c r="B352" s="104" t="s">
        <v>272</v>
      </c>
      <c r="C352" s="105" t="s">
        <v>264</v>
      </c>
      <c r="D352" s="96">
        <v>72.69</v>
      </c>
      <c r="E352" s="106">
        <f t="shared" ref="E352:E359" si="32">D352/30*100</f>
        <v>242.3</v>
      </c>
      <c r="F352" s="107">
        <v>26450</v>
      </c>
      <c r="G352" s="106">
        <f t="shared" si="31"/>
        <v>330.625</v>
      </c>
      <c r="H352" s="106"/>
      <c r="I352" s="96"/>
      <c r="J352" s="108"/>
      <c r="K352" s="102" t="s">
        <v>0</v>
      </c>
    </row>
    <row r="353" spans="1:11" s="80" customFormat="1" ht="20.45" customHeight="1" x14ac:dyDescent="0.25">
      <c r="A353" s="96">
        <v>273</v>
      </c>
      <c r="B353" s="104" t="s">
        <v>274</v>
      </c>
      <c r="C353" s="105" t="s">
        <v>368</v>
      </c>
      <c r="D353" s="96">
        <v>26.37</v>
      </c>
      <c r="E353" s="106">
        <f t="shared" si="32"/>
        <v>87.9</v>
      </c>
      <c r="F353" s="107">
        <v>18089</v>
      </c>
      <c r="G353" s="106">
        <f t="shared" si="31"/>
        <v>226.11250000000001</v>
      </c>
      <c r="H353" s="106"/>
      <c r="I353" s="96"/>
      <c r="J353" s="108"/>
      <c r="K353" s="102" t="s">
        <v>0</v>
      </c>
    </row>
    <row r="354" spans="1:11" s="80" customFormat="1" ht="20.45" customHeight="1" x14ac:dyDescent="0.25">
      <c r="A354" s="96">
        <v>274</v>
      </c>
      <c r="B354" s="104" t="s">
        <v>275</v>
      </c>
      <c r="C354" s="105" t="s">
        <v>267</v>
      </c>
      <c r="D354" s="96">
        <v>38.75</v>
      </c>
      <c r="E354" s="106">
        <f t="shared" si="32"/>
        <v>129.16666666666669</v>
      </c>
      <c r="F354" s="107">
        <v>20736</v>
      </c>
      <c r="G354" s="106">
        <f t="shared" si="31"/>
        <v>259.2</v>
      </c>
      <c r="H354" s="106"/>
      <c r="I354" s="96"/>
      <c r="J354" s="108"/>
      <c r="K354" s="102" t="s">
        <v>0</v>
      </c>
    </row>
    <row r="355" spans="1:11" s="80" customFormat="1" ht="20.45" customHeight="1" x14ac:dyDescent="0.25">
      <c r="A355" s="96">
        <v>275</v>
      </c>
      <c r="B355" s="104" t="s">
        <v>293</v>
      </c>
      <c r="C355" s="105" t="s">
        <v>369</v>
      </c>
      <c r="D355" s="96">
        <v>35.83</v>
      </c>
      <c r="E355" s="106">
        <f t="shared" si="32"/>
        <v>119.43333333333332</v>
      </c>
      <c r="F355" s="107">
        <v>19607</v>
      </c>
      <c r="G355" s="106">
        <f t="shared" si="31"/>
        <v>245.08750000000001</v>
      </c>
      <c r="H355" s="106"/>
      <c r="I355" s="96"/>
      <c r="J355" s="108"/>
      <c r="K355" s="102" t="s">
        <v>0</v>
      </c>
    </row>
    <row r="356" spans="1:11" s="80" customFormat="1" ht="20.45" customHeight="1" x14ac:dyDescent="0.25">
      <c r="A356" s="96">
        <v>276</v>
      </c>
      <c r="B356" s="104" t="s">
        <v>314</v>
      </c>
      <c r="C356" s="105" t="s">
        <v>370</v>
      </c>
      <c r="D356" s="96">
        <v>20.87</v>
      </c>
      <c r="E356" s="106">
        <f t="shared" si="32"/>
        <v>69.566666666666663</v>
      </c>
      <c r="F356" s="107">
        <v>13068</v>
      </c>
      <c r="G356" s="106">
        <f t="shared" si="31"/>
        <v>163.35</v>
      </c>
      <c r="H356" s="106"/>
      <c r="I356" s="96"/>
      <c r="J356" s="108"/>
      <c r="K356" s="102" t="s">
        <v>0</v>
      </c>
    </row>
    <row r="357" spans="1:11" s="80" customFormat="1" ht="20.45" customHeight="1" x14ac:dyDescent="0.25">
      <c r="A357" s="96">
        <v>277</v>
      </c>
      <c r="B357" s="104" t="s">
        <v>316</v>
      </c>
      <c r="C357" s="105" t="s">
        <v>266</v>
      </c>
      <c r="D357" s="106">
        <v>23.1</v>
      </c>
      <c r="E357" s="106">
        <f t="shared" si="32"/>
        <v>77</v>
      </c>
      <c r="F357" s="107">
        <v>15590</v>
      </c>
      <c r="G357" s="106">
        <f t="shared" si="31"/>
        <v>194.875</v>
      </c>
      <c r="H357" s="106"/>
      <c r="I357" s="96"/>
      <c r="J357" s="108"/>
      <c r="K357" s="102" t="s">
        <v>0</v>
      </c>
    </row>
    <row r="358" spans="1:11" s="80" customFormat="1" ht="20.45" customHeight="1" x14ac:dyDescent="0.25">
      <c r="A358" s="96">
        <v>278</v>
      </c>
      <c r="B358" s="104" t="s">
        <v>318</v>
      </c>
      <c r="C358" s="105" t="s">
        <v>371</v>
      </c>
      <c r="D358" s="96">
        <v>11.27</v>
      </c>
      <c r="E358" s="106">
        <f t="shared" si="32"/>
        <v>37.566666666666663</v>
      </c>
      <c r="F358" s="107">
        <v>10309</v>
      </c>
      <c r="G358" s="106">
        <f t="shared" si="31"/>
        <v>128.86250000000001</v>
      </c>
      <c r="H358" s="106"/>
      <c r="I358" s="96"/>
      <c r="J358" s="108"/>
      <c r="K358" s="102" t="s">
        <v>0</v>
      </c>
    </row>
    <row r="359" spans="1:11" s="80" customFormat="1" ht="20.45" customHeight="1" x14ac:dyDescent="0.25">
      <c r="A359" s="96">
        <v>279</v>
      </c>
      <c r="B359" s="104" t="s">
        <v>320</v>
      </c>
      <c r="C359" s="105" t="s">
        <v>372</v>
      </c>
      <c r="D359" s="96">
        <v>25.07</v>
      </c>
      <c r="E359" s="106">
        <f t="shared" si="32"/>
        <v>83.566666666666663</v>
      </c>
      <c r="F359" s="107">
        <v>22197</v>
      </c>
      <c r="G359" s="106">
        <f t="shared" si="31"/>
        <v>277.46249999999998</v>
      </c>
      <c r="H359" s="106"/>
      <c r="I359" s="96"/>
      <c r="J359" s="108"/>
      <c r="K359" s="102" t="s">
        <v>0</v>
      </c>
    </row>
    <row r="360" spans="1:11" s="80" customFormat="1" ht="20.45" customHeight="1" x14ac:dyDescent="0.25">
      <c r="A360" s="96"/>
      <c r="B360" s="97">
        <v>2</v>
      </c>
      <c r="C360" s="103" t="s">
        <v>329</v>
      </c>
      <c r="D360" s="96"/>
      <c r="E360" s="106"/>
      <c r="F360" s="107"/>
      <c r="G360" s="106"/>
      <c r="H360" s="106"/>
      <c r="I360" s="96"/>
      <c r="J360" s="108"/>
      <c r="K360" s="102"/>
    </row>
    <row r="361" spans="1:11" s="80" customFormat="1" ht="20.45" customHeight="1" x14ac:dyDescent="0.25">
      <c r="A361" s="96">
        <v>280</v>
      </c>
      <c r="B361" s="104" t="s">
        <v>278</v>
      </c>
      <c r="C361" s="105" t="s">
        <v>373</v>
      </c>
      <c r="D361" s="96">
        <v>6.01</v>
      </c>
      <c r="E361" s="106">
        <f>D361/14%</f>
        <v>42.928571428571423</v>
      </c>
      <c r="F361" s="107">
        <v>30860</v>
      </c>
      <c r="G361" s="106">
        <f t="shared" si="31"/>
        <v>385.75</v>
      </c>
      <c r="H361" s="106"/>
      <c r="I361" s="96"/>
      <c r="J361" s="108"/>
      <c r="K361" s="102" t="s">
        <v>0</v>
      </c>
    </row>
  </sheetData>
  <mergeCells count="14">
    <mergeCell ref="M6:N6"/>
    <mergeCell ref="P6:Q6"/>
    <mergeCell ref="A8:B8"/>
    <mergeCell ref="A1:C1"/>
    <mergeCell ref="A3:K3"/>
    <mergeCell ref="A4:K4"/>
    <mergeCell ref="A6:B7"/>
    <mergeCell ref="C6:C7"/>
    <mergeCell ref="D6:E6"/>
    <mergeCell ref="F6:G6"/>
    <mergeCell ref="H6:H7"/>
    <mergeCell ref="I6:I7"/>
    <mergeCell ref="J6:J7"/>
    <mergeCell ref="K6:K7"/>
  </mergeCells>
  <printOptions horizontalCentered="1"/>
  <pageMargins left="0.511811023622047" right="0.43307086614173201" top="0.511811023622047" bottom="0.511811023622047" header="0.31496062992126" footer="0.31496062992126"/>
  <pageSetup paperSize="9" scale="8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Phụ lục 2.1 </vt:lpstr>
      <vt:lpstr>'Phụ lục 2.1 '!Print_Area</vt:lpstr>
      <vt:lpstr>'Phụ lục 2.1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2025-05-08T05:58:21Z</cp:lastPrinted>
  <dcterms:created xsi:type="dcterms:W3CDTF">2025-04-12T03:51:55Z</dcterms:created>
  <dcterms:modified xsi:type="dcterms:W3CDTF">2025-05-08T05:58:52Z</dcterms:modified>
</cp:coreProperties>
</file>