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5\HS, TL TT, ĐỀ ÁN SXĐVJC CẤP TỈNH VÀ XÃ\HS, ĐỀ ÁN CẤP XÃ ĐỒNG NAI, BÌNH PHƯỚC\HS, tờ trình CP trình UBTVQH\HS MỚI CP TRÌNH UBTVQH\"/>
    </mc:Choice>
  </mc:AlternateContent>
  <bookViews>
    <workbookView xWindow="0" yWindow="0" windowWidth="12000" windowHeight="12900"/>
  </bookViews>
  <sheets>
    <sheet name="88 DV" sheetId="3" r:id="rId1"/>
    <sheet name="40DV BinhPhuoc" sheetId="4" state="hidden" r:id="rId2"/>
    <sheet name="18_4 (PA_55)" sheetId="2" state="hidden" r:id="rId3"/>
  </sheets>
  <externalReferences>
    <externalReference r:id="rId4"/>
  </externalReferences>
  <definedNames>
    <definedName name="_xlnm.Print_Titles" localSheetId="2">'18_4 (PA_55)'!$4:$5</definedName>
    <definedName name="_xlnm.Print_Titles" localSheetId="0">'88 DV'!$4:$5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87" i="3" l="1"/>
  <c r="I183" i="3"/>
  <c r="I180" i="3"/>
  <c r="I177" i="3"/>
  <c r="I175" i="3"/>
  <c r="G187" i="3"/>
  <c r="G183" i="3"/>
  <c r="G180" i="3"/>
  <c r="G177" i="3"/>
  <c r="G175" i="3"/>
  <c r="G147" i="3"/>
  <c r="I147" i="3"/>
  <c r="D169" i="3" l="1"/>
  <c r="F169" i="3"/>
  <c r="G169" i="3"/>
  <c r="H169" i="3"/>
  <c r="I169" i="3"/>
  <c r="J169" i="3"/>
  <c r="K169" i="3"/>
  <c r="D171" i="3"/>
  <c r="F171" i="3"/>
  <c r="G171" i="3"/>
  <c r="H171" i="3"/>
  <c r="I171" i="3"/>
  <c r="J171" i="3"/>
  <c r="K171" i="3"/>
  <c r="F124" i="4" l="1"/>
  <c r="G123" i="4"/>
  <c r="H123" i="4"/>
  <c r="F123" i="4"/>
  <c r="F122" i="4"/>
  <c r="G121" i="4"/>
  <c r="H121" i="4"/>
  <c r="F121" i="4"/>
  <c r="I121" i="4" s="1"/>
  <c r="J121" i="4" s="1"/>
  <c r="F120" i="4"/>
  <c r="F119" i="4"/>
  <c r="G118" i="4"/>
  <c r="H118" i="4" s="1"/>
  <c r="F118" i="4"/>
  <c r="F117" i="4"/>
  <c r="F116" i="4"/>
  <c r="G115" i="4"/>
  <c r="H115" i="4" s="1"/>
  <c r="F115" i="4"/>
  <c r="I115" i="4" s="1"/>
  <c r="J115" i="4" s="1"/>
  <c r="F114" i="4"/>
  <c r="F113" i="4"/>
  <c r="G112" i="4"/>
  <c r="H112" i="4"/>
  <c r="F112" i="4"/>
  <c r="F111" i="4"/>
  <c r="F110" i="4"/>
  <c r="G109" i="4"/>
  <c r="H109" i="4" s="1"/>
  <c r="F109" i="4"/>
  <c r="F107" i="4"/>
  <c r="F106" i="4"/>
  <c r="G105" i="4"/>
  <c r="H105" i="4" s="1"/>
  <c r="F104" i="4"/>
  <c r="F103" i="4"/>
  <c r="G102" i="4"/>
  <c r="H102" i="4"/>
  <c r="F102" i="4"/>
  <c r="I102" i="4" s="1"/>
  <c r="J102" i="4" s="1"/>
  <c r="F101" i="4"/>
  <c r="F100" i="4"/>
  <c r="G99" i="4"/>
  <c r="H99" i="4" s="1"/>
  <c r="F99" i="4"/>
  <c r="F98" i="4"/>
  <c r="G97" i="4"/>
  <c r="H97" i="4" s="1"/>
  <c r="F97" i="4"/>
  <c r="F95" i="4"/>
  <c r="F94" i="4"/>
  <c r="F93" i="4"/>
  <c r="F92" i="4"/>
  <c r="F91" i="4"/>
  <c r="G90" i="4"/>
  <c r="H90" i="4" s="1"/>
  <c r="F90" i="4"/>
  <c r="F89" i="4"/>
  <c r="G88" i="4"/>
  <c r="H88" i="4" s="1"/>
  <c r="F88" i="4"/>
  <c r="F86" i="4"/>
  <c r="G85" i="4"/>
  <c r="H85" i="4" s="1"/>
  <c r="F85" i="4"/>
  <c r="F84" i="4"/>
  <c r="G83" i="4"/>
  <c r="H83" i="4" s="1"/>
  <c r="F83" i="4"/>
  <c r="F82" i="4"/>
  <c r="G81" i="4"/>
  <c r="H81" i="4" s="1"/>
  <c r="F81" i="4"/>
  <c r="F80" i="4"/>
  <c r="F79" i="4"/>
  <c r="G78" i="4"/>
  <c r="H78" i="4" s="1"/>
  <c r="F78" i="4"/>
  <c r="F76" i="4"/>
  <c r="F75" i="4"/>
  <c r="F74" i="4"/>
  <c r="G73" i="4"/>
  <c r="H73" i="4" s="1"/>
  <c r="F73" i="4"/>
  <c r="F72" i="4"/>
  <c r="F71" i="4"/>
  <c r="F70" i="4"/>
  <c r="G69" i="4"/>
  <c r="H69" i="4" s="1"/>
  <c r="F67" i="4"/>
  <c r="F66" i="4"/>
  <c r="G65" i="4"/>
  <c r="H65" i="4" s="1"/>
  <c r="F65" i="4"/>
  <c r="F64" i="4"/>
  <c r="F63" i="4"/>
  <c r="G62" i="4"/>
  <c r="H62" i="4" s="1"/>
  <c r="F62" i="4"/>
  <c r="G61" i="4"/>
  <c r="H61" i="4" s="1"/>
  <c r="F61" i="4"/>
  <c r="I61" i="4" s="1"/>
  <c r="J61" i="4" s="1"/>
  <c r="G60" i="4"/>
  <c r="H60" i="4" s="1"/>
  <c r="F60" i="4"/>
  <c r="I60" i="4" s="1"/>
  <c r="J60" i="4" s="1"/>
  <c r="F58" i="4"/>
  <c r="G57" i="4"/>
  <c r="H57" i="4" s="1"/>
  <c r="F57" i="4"/>
  <c r="F56" i="4"/>
  <c r="F55" i="4"/>
  <c r="G54" i="4"/>
  <c r="H54" i="4" s="1"/>
  <c r="F54" i="4"/>
  <c r="F53" i="4"/>
  <c r="F52" i="4"/>
  <c r="G51" i="4"/>
  <c r="H51" i="4" s="1"/>
  <c r="F49" i="4"/>
  <c r="F48" i="4"/>
  <c r="G47" i="4"/>
  <c r="H47" i="4" s="1"/>
  <c r="F47" i="4"/>
  <c r="F46" i="4"/>
  <c r="G45" i="4"/>
  <c r="H45" i="4" s="1"/>
  <c r="F45" i="4"/>
  <c r="F44" i="4"/>
  <c r="G43" i="4"/>
  <c r="H43" i="4" s="1"/>
  <c r="F43" i="4"/>
  <c r="F42" i="4"/>
  <c r="F41" i="4"/>
  <c r="G40" i="4"/>
  <c r="H40" i="4" s="1"/>
  <c r="F40" i="4"/>
  <c r="F39" i="4"/>
  <c r="F38" i="4"/>
  <c r="G37" i="4"/>
  <c r="H37" i="4" s="1"/>
  <c r="F37" i="4"/>
  <c r="F36" i="4"/>
  <c r="G35" i="4"/>
  <c r="H35" i="4" s="1"/>
  <c r="F35" i="4"/>
  <c r="F33" i="4"/>
  <c r="F32" i="4"/>
  <c r="G31" i="4"/>
  <c r="H31" i="4" s="1"/>
  <c r="F31" i="4"/>
  <c r="F29" i="4"/>
  <c r="F28" i="4"/>
  <c r="G27" i="4"/>
  <c r="H27" i="4"/>
  <c r="F27" i="4"/>
  <c r="F25" i="4"/>
  <c r="F24" i="4"/>
  <c r="G23" i="4"/>
  <c r="H23" i="4" s="1"/>
  <c r="F23" i="4"/>
  <c r="F22" i="4"/>
  <c r="F21" i="4"/>
  <c r="G20" i="4"/>
  <c r="H20" i="4" s="1"/>
  <c r="F20" i="4"/>
  <c r="F19" i="4"/>
  <c r="F18" i="4"/>
  <c r="G17" i="4"/>
  <c r="H17" i="4" s="1"/>
  <c r="F17" i="4"/>
  <c r="F16" i="4"/>
  <c r="F15" i="4"/>
  <c r="F14" i="4"/>
  <c r="G13" i="4"/>
  <c r="H13" i="4" s="1"/>
  <c r="F11" i="4"/>
  <c r="F10" i="4"/>
  <c r="G9" i="4"/>
  <c r="H9" i="4" s="1"/>
  <c r="F9" i="4"/>
  <c r="F8" i="4"/>
  <c r="F7" i="4"/>
  <c r="G6" i="4"/>
  <c r="H6" i="4"/>
  <c r="F6" i="4"/>
  <c r="I6" i="4" s="1"/>
  <c r="J6" i="4" s="1"/>
  <c r="F5" i="4"/>
  <c r="G4" i="4"/>
  <c r="H4" i="4"/>
  <c r="F4" i="4"/>
  <c r="I4" i="4" s="1"/>
  <c r="J4" i="4" s="1"/>
  <c r="E7" i="2"/>
  <c r="F7" i="2"/>
  <c r="G7" i="2"/>
  <c r="I7" i="2"/>
  <c r="J7" i="2"/>
  <c r="K7" i="2"/>
  <c r="E8" i="2"/>
  <c r="I8" i="2"/>
  <c r="E9" i="2"/>
  <c r="I9" i="2"/>
  <c r="E10" i="2"/>
  <c r="I10" i="2"/>
  <c r="E11" i="2"/>
  <c r="F11" i="2"/>
  <c r="G11" i="2"/>
  <c r="I11" i="2"/>
  <c r="J11" i="2"/>
  <c r="K11" i="2"/>
  <c r="E12" i="2"/>
  <c r="I12" i="2"/>
  <c r="E13" i="2"/>
  <c r="I13" i="2"/>
  <c r="E14" i="2"/>
  <c r="I14" i="2"/>
  <c r="E15" i="2"/>
  <c r="I15" i="2"/>
  <c r="E16" i="2"/>
  <c r="I16" i="2"/>
  <c r="E17" i="2"/>
  <c r="F17" i="2"/>
  <c r="G17" i="2"/>
  <c r="I17" i="2"/>
  <c r="J17" i="2"/>
  <c r="K17" i="2"/>
  <c r="E18" i="2"/>
  <c r="I18" i="2"/>
  <c r="E19" i="2"/>
  <c r="I19" i="2"/>
  <c r="E20" i="2"/>
  <c r="I20" i="2"/>
  <c r="E21" i="2"/>
  <c r="F21" i="2"/>
  <c r="G21" i="2"/>
  <c r="I21" i="2"/>
  <c r="J21" i="2"/>
  <c r="K21" i="2"/>
  <c r="E22" i="2"/>
  <c r="I22" i="2"/>
  <c r="E23" i="2"/>
  <c r="I23" i="2"/>
  <c r="E24" i="2"/>
  <c r="I24" i="2"/>
  <c r="E25" i="2"/>
  <c r="F25" i="2"/>
  <c r="G25" i="2"/>
  <c r="I25" i="2"/>
  <c r="J25" i="2"/>
  <c r="K25" i="2"/>
  <c r="E26" i="2"/>
  <c r="I26" i="2"/>
  <c r="E27" i="2"/>
  <c r="I27" i="2"/>
  <c r="E28" i="2"/>
  <c r="F28" i="2"/>
  <c r="G28" i="2" s="1"/>
  <c r="I28" i="2"/>
  <c r="J28" i="2"/>
  <c r="K28" i="2" s="1"/>
  <c r="E29" i="2"/>
  <c r="I29" i="2"/>
  <c r="E30" i="2"/>
  <c r="F30" i="2"/>
  <c r="G30" i="2" s="1"/>
  <c r="I30" i="2"/>
  <c r="J30" i="2"/>
  <c r="K30" i="2" s="1"/>
  <c r="E31" i="2"/>
  <c r="I31" i="2"/>
  <c r="E32" i="2"/>
  <c r="F32" i="2"/>
  <c r="G32" i="2" s="1"/>
  <c r="I32" i="2"/>
  <c r="J32" i="2"/>
  <c r="K32" i="2" s="1"/>
  <c r="E33" i="2"/>
  <c r="I33" i="2"/>
  <c r="E34" i="2"/>
  <c r="I34" i="2"/>
  <c r="E35" i="2"/>
  <c r="F35" i="2"/>
  <c r="G35" i="2" s="1"/>
  <c r="I35" i="2"/>
  <c r="J35" i="2"/>
  <c r="K35" i="2" s="1"/>
  <c r="E36" i="2"/>
  <c r="F36" i="2"/>
  <c r="G36" i="2" s="1"/>
  <c r="I36" i="2"/>
  <c r="J36" i="2"/>
  <c r="K36" i="2" s="1"/>
  <c r="E37" i="2"/>
  <c r="F37" i="2"/>
  <c r="G37" i="2"/>
  <c r="I37" i="2"/>
  <c r="J37" i="2"/>
  <c r="K37" i="2"/>
  <c r="E38" i="2"/>
  <c r="I38" i="2"/>
  <c r="E39" i="2"/>
  <c r="I39" i="2"/>
  <c r="E40" i="2"/>
  <c r="I40" i="2"/>
  <c r="E41" i="2"/>
  <c r="F41" i="2"/>
  <c r="G41" i="2"/>
  <c r="I41" i="2"/>
  <c r="J41" i="2"/>
  <c r="K41" i="2"/>
  <c r="E42" i="2"/>
  <c r="I42" i="2"/>
  <c r="E43" i="2"/>
  <c r="I43" i="2"/>
  <c r="E44" i="2"/>
  <c r="I44" i="2"/>
  <c r="E45" i="2"/>
  <c r="I45" i="2"/>
  <c r="E46" i="2"/>
  <c r="F46" i="2"/>
  <c r="G46" i="2" s="1"/>
  <c r="I46" i="2"/>
  <c r="J46" i="2"/>
  <c r="K46" i="2" s="1"/>
  <c r="E47" i="2"/>
  <c r="I47" i="2"/>
  <c r="E48" i="2"/>
  <c r="I48" i="2"/>
  <c r="E49" i="2"/>
  <c r="F49" i="2"/>
  <c r="G49" i="2"/>
  <c r="I49" i="2"/>
  <c r="J49" i="2"/>
  <c r="K49" i="2" s="1"/>
  <c r="E50" i="2"/>
  <c r="I50" i="2"/>
  <c r="E51" i="2"/>
  <c r="I51" i="2"/>
  <c r="E52" i="2"/>
  <c r="F52" i="2"/>
  <c r="G52" i="2" s="1"/>
  <c r="I52" i="2"/>
  <c r="J52" i="2"/>
  <c r="K52" i="2" s="1"/>
  <c r="E53" i="2"/>
  <c r="I53" i="2"/>
  <c r="E54" i="2"/>
  <c r="F54" i="2"/>
  <c r="G54" i="2" s="1"/>
  <c r="I54" i="2"/>
  <c r="J54" i="2"/>
  <c r="K54" i="2" s="1"/>
  <c r="E55" i="2"/>
  <c r="I55" i="2"/>
  <c r="E56" i="2"/>
  <c r="F56" i="2"/>
  <c r="G56" i="2" s="1"/>
  <c r="I56" i="2"/>
  <c r="J56" i="2"/>
  <c r="K56" i="2" s="1"/>
  <c r="E57" i="2"/>
  <c r="I57" i="2"/>
  <c r="E58" i="2"/>
  <c r="I58" i="2"/>
  <c r="E59" i="2"/>
  <c r="I59" i="2"/>
  <c r="E60" i="2"/>
  <c r="F60" i="2"/>
  <c r="G60" i="2" s="1"/>
  <c r="I60" i="2"/>
  <c r="J60" i="2"/>
  <c r="K60" i="2" s="1"/>
  <c r="E61" i="2"/>
  <c r="I61" i="2"/>
  <c r="E62" i="2"/>
  <c r="F62" i="2"/>
  <c r="G62" i="2" s="1"/>
  <c r="I62" i="2"/>
  <c r="J62" i="2"/>
  <c r="K62" i="2" s="1"/>
  <c r="E63" i="2"/>
  <c r="I63" i="2"/>
  <c r="E64" i="2"/>
  <c r="I64" i="2"/>
  <c r="E65" i="2"/>
  <c r="F65" i="2"/>
  <c r="G65" i="2"/>
  <c r="I65" i="2"/>
  <c r="J65" i="2"/>
  <c r="K65" i="2"/>
  <c r="E66" i="2"/>
  <c r="I66" i="2"/>
  <c r="E67" i="2"/>
  <c r="I67" i="2"/>
  <c r="E68" i="2"/>
  <c r="I68" i="2"/>
  <c r="E69" i="2"/>
  <c r="I69" i="2"/>
  <c r="E70" i="2"/>
  <c r="F70" i="2"/>
  <c r="G70" i="2" s="1"/>
  <c r="I70" i="2"/>
  <c r="J70" i="2"/>
  <c r="K70" i="2" s="1"/>
  <c r="E71" i="2"/>
  <c r="I71" i="2"/>
  <c r="E72" i="2"/>
  <c r="I72" i="2"/>
  <c r="E73" i="2"/>
  <c r="I73" i="2"/>
  <c r="E74" i="2"/>
  <c r="F74" i="2"/>
  <c r="G74" i="2" s="1"/>
  <c r="I74" i="2"/>
  <c r="J74" i="2"/>
  <c r="K74" i="2" s="1"/>
  <c r="E75" i="2"/>
  <c r="I75" i="2"/>
  <c r="E76" i="2"/>
  <c r="I76" i="2"/>
  <c r="E77" i="2"/>
  <c r="I77" i="2"/>
  <c r="E78" i="2"/>
  <c r="F78" i="2"/>
  <c r="G78" i="2" s="1"/>
  <c r="I78" i="2"/>
  <c r="J78" i="2"/>
  <c r="K78" i="2" s="1"/>
  <c r="E79" i="2"/>
  <c r="I79" i="2"/>
  <c r="E80" i="2"/>
  <c r="I80" i="2"/>
  <c r="E81" i="2"/>
  <c r="I81" i="2"/>
  <c r="E82" i="2"/>
  <c r="F82" i="2"/>
  <c r="G82" i="2" s="1"/>
  <c r="I82" i="2"/>
  <c r="J82" i="2"/>
  <c r="K82" i="2" s="1"/>
  <c r="E83" i="2"/>
  <c r="I83" i="2"/>
  <c r="E84" i="2"/>
  <c r="F84" i="2"/>
  <c r="G84" i="2" s="1"/>
  <c r="I84" i="2"/>
  <c r="J84" i="2"/>
  <c r="K84" i="2" s="1"/>
  <c r="E85" i="2"/>
  <c r="I85" i="2"/>
  <c r="E86" i="2"/>
  <c r="I86" i="2"/>
  <c r="E87" i="2"/>
  <c r="F87" i="2"/>
  <c r="G87" i="2" s="1"/>
  <c r="I87" i="2"/>
  <c r="J87" i="2"/>
  <c r="K87" i="2" s="1"/>
  <c r="E88" i="2"/>
  <c r="I88" i="2"/>
  <c r="E89" i="2"/>
  <c r="I89" i="2"/>
  <c r="E90" i="2"/>
  <c r="F90" i="2"/>
  <c r="G90" i="2" s="1"/>
  <c r="I90" i="2"/>
  <c r="J90" i="2"/>
  <c r="K90" i="2" s="1"/>
  <c r="E91" i="2"/>
  <c r="I91" i="2"/>
  <c r="E92" i="2"/>
  <c r="F92" i="2"/>
  <c r="G92" i="2" s="1"/>
  <c r="I92" i="2"/>
  <c r="J92" i="2"/>
  <c r="K92" i="2" s="1"/>
  <c r="E93" i="2"/>
  <c r="I93" i="2"/>
  <c r="E94" i="2"/>
  <c r="F94" i="2"/>
  <c r="G94" i="2" s="1"/>
  <c r="I94" i="2"/>
  <c r="J94" i="2"/>
  <c r="K94" i="2" s="1"/>
  <c r="E95" i="2"/>
  <c r="I95" i="2"/>
  <c r="E96" i="2"/>
  <c r="I96" i="2"/>
  <c r="E97" i="2"/>
  <c r="I97" i="2"/>
  <c r="E98" i="2"/>
  <c r="I98" i="2"/>
  <c r="E99" i="2"/>
  <c r="F99" i="2"/>
  <c r="G99" i="2"/>
  <c r="I99" i="2"/>
  <c r="J99" i="2"/>
  <c r="K99" i="2"/>
  <c r="E100" i="2"/>
  <c r="I100" i="2"/>
  <c r="E101" i="2"/>
  <c r="F101" i="2"/>
  <c r="G101" i="2"/>
  <c r="I101" i="2"/>
  <c r="J101" i="2"/>
  <c r="K101" i="2"/>
  <c r="E102" i="2"/>
  <c r="I102" i="2"/>
  <c r="E103" i="2"/>
  <c r="F103" i="2"/>
  <c r="G103" i="2"/>
  <c r="I103" i="2"/>
  <c r="J103" i="2"/>
  <c r="K103" i="2"/>
  <c r="E104" i="2"/>
  <c r="I104" i="2"/>
  <c r="E105" i="2"/>
  <c r="I105" i="2"/>
  <c r="E106" i="2"/>
  <c r="F106" i="2"/>
  <c r="G106" i="2" s="1"/>
  <c r="I106" i="2"/>
  <c r="J106" i="2"/>
  <c r="K106" i="2" s="1"/>
  <c r="E107" i="2"/>
  <c r="I107" i="2"/>
  <c r="E108" i="2"/>
  <c r="I108" i="2"/>
  <c r="E109" i="2"/>
  <c r="I109" i="2"/>
  <c r="E110" i="2"/>
  <c r="F110" i="2"/>
  <c r="G110" i="2" s="1"/>
  <c r="I110" i="2"/>
  <c r="J110" i="2"/>
  <c r="K110" i="2" s="1"/>
  <c r="E111" i="2"/>
  <c r="I111" i="2"/>
  <c r="E112" i="2"/>
  <c r="F112" i="2"/>
  <c r="G112" i="2" s="1"/>
  <c r="I112" i="2"/>
  <c r="J112" i="2"/>
  <c r="K112" i="2" s="1"/>
  <c r="E113" i="2"/>
  <c r="I113" i="2"/>
  <c r="E114" i="2"/>
  <c r="I114" i="2"/>
  <c r="E115" i="2"/>
  <c r="F115" i="2"/>
  <c r="G115" i="2" s="1"/>
  <c r="I115" i="2"/>
  <c r="J115" i="2"/>
  <c r="K115" i="2" s="1"/>
  <c r="E116" i="2"/>
  <c r="I116" i="2"/>
  <c r="E117" i="2"/>
  <c r="I117" i="2"/>
  <c r="E118" i="2"/>
  <c r="F118" i="2"/>
  <c r="G118" i="2" s="1"/>
  <c r="I118" i="2"/>
  <c r="J118" i="2"/>
  <c r="K118" i="2" s="1"/>
  <c r="E119" i="2"/>
  <c r="I119" i="2"/>
  <c r="E120" i="2"/>
  <c r="F120" i="2"/>
  <c r="G120" i="2" s="1"/>
  <c r="I120" i="2"/>
  <c r="J120" i="2"/>
  <c r="K120" i="2" s="1"/>
  <c r="E121" i="2"/>
  <c r="I121" i="2"/>
  <c r="E122" i="2"/>
  <c r="I122" i="2"/>
  <c r="E123" i="2"/>
  <c r="I123" i="2"/>
  <c r="E124" i="2"/>
  <c r="I124" i="2"/>
  <c r="E125" i="2"/>
  <c r="F125" i="2"/>
  <c r="G125" i="2" s="1"/>
  <c r="I125" i="2"/>
  <c r="J125" i="2"/>
  <c r="K125" i="2" s="1"/>
  <c r="E126" i="2"/>
  <c r="I126" i="2"/>
  <c r="E127" i="2"/>
  <c r="I127" i="2"/>
  <c r="E128" i="2"/>
  <c r="I128" i="2"/>
  <c r="E129" i="2"/>
  <c r="F129" i="2"/>
  <c r="G129" i="2" s="1"/>
  <c r="I129" i="2"/>
  <c r="J129" i="2"/>
  <c r="K129" i="2" s="1"/>
  <c r="E130" i="2"/>
  <c r="I130" i="2"/>
  <c r="E131" i="2"/>
  <c r="F131" i="2"/>
  <c r="G131" i="2" s="1"/>
  <c r="I131" i="2"/>
  <c r="J131" i="2"/>
  <c r="K131" i="2" s="1"/>
  <c r="E132" i="2"/>
  <c r="I132" i="2"/>
  <c r="E133" i="2"/>
  <c r="F133" i="2"/>
  <c r="G133" i="2" s="1"/>
  <c r="I133" i="2"/>
  <c r="J133" i="2"/>
  <c r="K133" i="2" s="1"/>
  <c r="E134" i="2"/>
  <c r="I134" i="2"/>
  <c r="E135" i="2"/>
  <c r="F135" i="2"/>
  <c r="G135" i="2" s="1"/>
  <c r="I135" i="2"/>
  <c r="J135" i="2"/>
  <c r="K135" i="2" s="1"/>
  <c r="E136" i="2"/>
  <c r="I136" i="2"/>
  <c r="E137" i="2"/>
  <c r="F137" i="2"/>
  <c r="G137" i="2" s="1"/>
  <c r="I137" i="2"/>
  <c r="J137" i="2"/>
  <c r="K137" i="2" s="1"/>
  <c r="E138" i="2"/>
  <c r="I138" i="2"/>
  <c r="E139" i="2"/>
  <c r="I139" i="2"/>
  <c r="E140" i="2"/>
  <c r="F140" i="2"/>
  <c r="G140" i="2" s="1"/>
  <c r="I140" i="2"/>
  <c r="J140" i="2"/>
  <c r="K140" i="2" s="1"/>
  <c r="E141" i="2"/>
  <c r="I141" i="2"/>
  <c r="E142" i="2"/>
  <c r="F142" i="2"/>
  <c r="G142" i="2" s="1"/>
  <c r="I142" i="2"/>
  <c r="J142" i="2"/>
  <c r="K142" i="2" s="1"/>
  <c r="E143" i="2"/>
  <c r="I143" i="2"/>
  <c r="E144" i="2"/>
  <c r="F144" i="2"/>
  <c r="G144" i="2" s="1"/>
  <c r="I144" i="2"/>
  <c r="J144" i="2"/>
  <c r="K144" i="2" s="1"/>
  <c r="E145" i="2"/>
  <c r="I145" i="2"/>
  <c r="E146" i="2"/>
  <c r="I146" i="2"/>
  <c r="E147" i="2"/>
  <c r="F147" i="2"/>
  <c r="G147" i="2"/>
  <c r="I147" i="2"/>
  <c r="J147" i="2"/>
  <c r="K147" i="2"/>
  <c r="E148" i="2"/>
  <c r="I148" i="2"/>
  <c r="E149" i="2"/>
  <c r="I149" i="2"/>
  <c r="E150" i="2"/>
  <c r="F150" i="2"/>
  <c r="G150" i="2" s="1"/>
  <c r="I150" i="2"/>
  <c r="J150" i="2"/>
  <c r="K150" i="2" s="1"/>
  <c r="E151" i="2"/>
  <c r="I151" i="2"/>
  <c r="E152" i="2"/>
  <c r="F152" i="2"/>
  <c r="G152" i="2" s="1"/>
  <c r="I152" i="2"/>
  <c r="J152" i="2"/>
  <c r="K152" i="2" s="1"/>
  <c r="E153" i="2"/>
  <c r="I153" i="2"/>
  <c r="E154" i="2"/>
  <c r="I154" i="2"/>
  <c r="E155" i="2"/>
  <c r="I155" i="2"/>
  <c r="E156" i="2"/>
  <c r="I156" i="2"/>
  <c r="E157" i="2"/>
  <c r="F157" i="2"/>
  <c r="G157" i="2"/>
  <c r="I157" i="2"/>
  <c r="J157" i="2"/>
  <c r="K157" i="2"/>
  <c r="E158" i="2"/>
  <c r="I158" i="2"/>
  <c r="E159" i="2"/>
  <c r="I159" i="2"/>
  <c r="E160" i="2"/>
  <c r="I160" i="2"/>
  <c r="E161" i="2"/>
  <c r="F161" i="2"/>
  <c r="G161" i="2"/>
  <c r="I161" i="2"/>
  <c r="J161" i="2"/>
  <c r="K161" i="2"/>
  <c r="E162" i="2"/>
  <c r="F162" i="2"/>
  <c r="G162" i="2" s="1"/>
  <c r="I162" i="2"/>
  <c r="J162" i="2"/>
  <c r="K162" i="2" s="1"/>
  <c r="E163" i="2"/>
  <c r="F163" i="2"/>
  <c r="G163" i="2" s="1"/>
  <c r="I163" i="2"/>
  <c r="J163" i="2"/>
  <c r="K163" i="2" s="1"/>
  <c r="E164" i="2"/>
  <c r="I164" i="2"/>
  <c r="E165" i="2"/>
  <c r="I165" i="2"/>
  <c r="E166" i="2"/>
  <c r="F166" i="2"/>
  <c r="G166" i="2" s="1"/>
  <c r="I166" i="2"/>
  <c r="J166" i="2"/>
  <c r="K166" i="2" s="1"/>
  <c r="E167" i="2"/>
  <c r="I167" i="2"/>
  <c r="O171" i="2"/>
  <c r="C172" i="2"/>
  <c r="D172" i="2"/>
  <c r="E172" i="2"/>
  <c r="F172" i="2"/>
  <c r="G172" i="2"/>
  <c r="H172" i="2"/>
  <c r="I172" i="2"/>
  <c r="J172" i="2"/>
  <c r="K172" i="2"/>
  <c r="L172" i="2"/>
  <c r="M172" i="2"/>
  <c r="O172" i="2"/>
  <c r="O173" i="2"/>
  <c r="C174" i="2"/>
  <c r="D174" i="2"/>
  <c r="E174" i="2"/>
  <c r="F174" i="2"/>
  <c r="G174" i="2"/>
  <c r="H174" i="2"/>
  <c r="I174" i="2"/>
  <c r="J174" i="2"/>
  <c r="K174" i="2"/>
  <c r="L174" i="2"/>
  <c r="M174" i="2"/>
  <c r="O175" i="2"/>
  <c r="G9" i="3"/>
  <c r="G13" i="3"/>
  <c r="I13" i="3"/>
  <c r="G19" i="3"/>
  <c r="I19" i="3"/>
  <c r="G23" i="3"/>
  <c r="I23" i="3"/>
  <c r="G26" i="3"/>
  <c r="I26" i="3"/>
  <c r="G28" i="3"/>
  <c r="I28" i="3"/>
  <c r="G30" i="3"/>
  <c r="I30" i="3"/>
  <c r="G33" i="3"/>
  <c r="I33" i="3"/>
  <c r="G37" i="3"/>
  <c r="I37" i="3"/>
  <c r="G42" i="3"/>
  <c r="I42" i="3"/>
  <c r="G45" i="3"/>
  <c r="I45" i="3"/>
  <c r="G48" i="3"/>
  <c r="I48" i="3"/>
  <c r="G50" i="3"/>
  <c r="I50" i="3"/>
  <c r="G52" i="3"/>
  <c r="I52" i="3"/>
  <c r="G56" i="3"/>
  <c r="I56" i="3"/>
  <c r="G58" i="3"/>
  <c r="I58" i="3"/>
  <c r="G60" i="3"/>
  <c r="I60" i="3"/>
  <c r="G62" i="3"/>
  <c r="I62" i="3"/>
  <c r="G66" i="3"/>
  <c r="I66" i="3"/>
  <c r="G70" i="3"/>
  <c r="I70" i="3"/>
  <c r="G74" i="3"/>
  <c r="I74" i="3"/>
  <c r="G78" i="3"/>
  <c r="I78" i="3"/>
  <c r="G81" i="3"/>
  <c r="I81" i="3"/>
  <c r="G85" i="3"/>
  <c r="I85" i="3"/>
  <c r="G88" i="3"/>
  <c r="I88" i="3"/>
  <c r="G90" i="3"/>
  <c r="I90" i="3"/>
  <c r="G92" i="3"/>
  <c r="I92" i="3"/>
  <c r="G97" i="3"/>
  <c r="I97" i="3"/>
  <c r="G99" i="3"/>
  <c r="I99" i="3"/>
  <c r="G101" i="3"/>
  <c r="I101" i="3"/>
  <c r="G104" i="3"/>
  <c r="I104" i="3"/>
  <c r="G108" i="3"/>
  <c r="I108" i="3"/>
  <c r="G110" i="3"/>
  <c r="I110" i="3"/>
  <c r="G113" i="3"/>
  <c r="I113" i="3"/>
  <c r="G116" i="3"/>
  <c r="I116" i="3"/>
  <c r="G118" i="3"/>
  <c r="I118" i="3"/>
  <c r="G123" i="3"/>
  <c r="I123" i="3"/>
  <c r="G127" i="3"/>
  <c r="I127" i="3"/>
  <c r="G129" i="3"/>
  <c r="I129" i="3"/>
  <c r="G131" i="3"/>
  <c r="I131" i="3"/>
  <c r="G133" i="3"/>
  <c r="I133" i="3"/>
  <c r="G137" i="3"/>
  <c r="I137" i="3"/>
  <c r="G139" i="3"/>
  <c r="I139" i="3"/>
  <c r="G142" i="3"/>
  <c r="I142" i="3"/>
  <c r="G145" i="3"/>
  <c r="I145" i="3"/>
  <c r="G152" i="3"/>
  <c r="I152" i="3"/>
  <c r="G156" i="3"/>
  <c r="I156" i="3"/>
  <c r="G159" i="3"/>
  <c r="I159" i="3"/>
  <c r="G161" i="3"/>
  <c r="I161" i="3"/>
  <c r="I118" i="4" l="1"/>
  <c r="J118" i="4" s="1"/>
  <c r="I78" i="4"/>
  <c r="J78" i="4" s="1"/>
  <c r="O174" i="2"/>
  <c r="I27" i="4"/>
  <c r="J27" i="4" s="1"/>
  <c r="I43" i="4"/>
  <c r="J43" i="4" s="1"/>
  <c r="I45" i="4"/>
  <c r="J45" i="4" s="1"/>
  <c r="I47" i="4"/>
  <c r="J47" i="4" s="1"/>
  <c r="I97" i="4"/>
  <c r="J97" i="4" s="1"/>
  <c r="I23" i="4"/>
  <c r="J23" i="4" s="1"/>
  <c r="I54" i="4"/>
  <c r="J54" i="4" s="1"/>
  <c r="I112" i="4"/>
  <c r="J112" i="4" s="1"/>
  <c r="I65" i="4"/>
  <c r="J65" i="4" s="1"/>
  <c r="I17" i="4"/>
  <c r="J17" i="4" s="1"/>
  <c r="I9" i="4"/>
  <c r="J9" i="4" s="1"/>
  <c r="I13" i="4"/>
  <c r="J13" i="4" s="1"/>
  <c r="I31" i="4"/>
  <c r="J31" i="4" s="1"/>
  <c r="I20" i="4"/>
  <c r="J20" i="4" s="1"/>
  <c r="I35" i="4"/>
  <c r="J35" i="4" s="1"/>
  <c r="I37" i="4"/>
  <c r="J37" i="4" s="1"/>
  <c r="I57" i="4"/>
  <c r="J57" i="4" s="1"/>
  <c r="I62" i="4"/>
  <c r="J62" i="4" s="1"/>
  <c r="I81" i="4"/>
  <c r="J81" i="4" s="1"/>
  <c r="I83" i="4"/>
  <c r="J83" i="4" s="1"/>
  <c r="I85" i="4"/>
  <c r="J85" i="4" s="1"/>
  <c r="I88" i="4"/>
  <c r="J88" i="4" s="1"/>
  <c r="I90" i="4"/>
  <c r="J90" i="4" s="1"/>
  <c r="I99" i="4"/>
  <c r="J99" i="4" s="1"/>
  <c r="I109" i="4"/>
  <c r="J109" i="4" s="1"/>
  <c r="I40" i="4"/>
  <c r="J40" i="4" s="1"/>
  <c r="I51" i="4"/>
  <c r="J51" i="4" s="1"/>
  <c r="I73" i="4"/>
  <c r="J73" i="4" s="1"/>
  <c r="I69" i="4"/>
  <c r="J69" i="4" s="1"/>
  <c r="I105" i="4"/>
  <c r="J105" i="4" s="1"/>
  <c r="I123" i="4"/>
  <c r="J123" i="4" s="1"/>
  <c r="H7" i="3"/>
  <c r="I9" i="3"/>
  <c r="F7" i="3"/>
</calcChain>
</file>

<file path=xl/sharedStrings.xml><?xml version="1.0" encoding="utf-8"?>
<sst xmlns="http://schemas.openxmlformats.org/spreadsheetml/2006/main" count="1690" uniqueCount="688">
  <si>
    <t>STT</t>
  </si>
  <si>
    <t>ĐVHC cấp xã</t>
  </si>
  <si>
    <t>ĐVHC cấp huyện</t>
  </si>
  <si>
    <t>Diện tích tự nhiên (km2)</t>
  </si>
  <si>
    <t>Dân số (người)</t>
  </si>
  <si>
    <t>Dự kiến tên gọi</t>
  </si>
  <si>
    <t>Dự kiến trung tâm hành chính</t>
  </si>
  <si>
    <t>Ấp, khu phố</t>
  </si>
  <si>
    <t>Ghi chú</t>
  </si>
  <si>
    <t>Hiện trạng</t>
  </si>
  <si>
    <t>Tổng diện tích</t>
  </si>
  <si>
    <t>So với tiêu chuẩn</t>
  </si>
  <si>
    <t>Tổng dân số</t>
  </si>
  <si>
    <t xml:space="preserve"> P. Tân Hạnh</t>
  </si>
  <si>
    <t>Biên Hòa</t>
  </si>
  <si>
    <t>UBND P. Hóa An</t>
  </si>
  <si>
    <t>Đạt</t>
  </si>
  <si>
    <t xml:space="preserve"> P. Hóa An</t>
  </si>
  <si>
    <t xml:space="preserve"> P. Bửu Hòa</t>
  </si>
  <si>
    <t xml:space="preserve"> P. Tân Vạn</t>
  </si>
  <si>
    <t xml:space="preserve"> P. Bửu Long</t>
  </si>
  <si>
    <t>UBND P. Quang Vinh</t>
  </si>
  <si>
    <t xml:space="preserve"> P. Quang Vinh</t>
  </si>
  <si>
    <t xml:space="preserve"> P. Trung Dũng</t>
  </si>
  <si>
    <t xml:space="preserve"> P. Tân Phong</t>
  </si>
  <si>
    <t xml:space="preserve"> P. Tân Mai</t>
  </si>
  <si>
    <t xml:space="preserve"> P. Thống Nhất</t>
  </si>
  <si>
    <t xml:space="preserve"> P. Hiệp Hòa</t>
  </si>
  <si>
    <t xml:space="preserve"> P. Tam Hiệp</t>
  </si>
  <si>
    <t xml:space="preserve"> P. Bình Đa</t>
  </si>
  <si>
    <t xml:space="preserve"> P. An Bình</t>
  </si>
  <si>
    <t xml:space="preserve"> P. Tân Hiệp</t>
  </si>
  <si>
    <t xml:space="preserve"> P. Hố Nai</t>
  </si>
  <si>
    <t xml:space="preserve"> P. Tân Biên</t>
  </si>
  <si>
    <t xml:space="preserve"> P. Trảng Dài</t>
  </si>
  <si>
    <t>Trảng Dài</t>
  </si>
  <si>
    <t>UBND P. Trảng Dài</t>
  </si>
  <si>
    <t xml:space="preserve"> X. Thiện Tân</t>
  </si>
  <si>
    <t>Vĩnh Cửu</t>
  </si>
  <si>
    <t xml:space="preserve"> P. Tân Hòa</t>
  </si>
  <si>
    <t>Hố Nai 3</t>
  </si>
  <si>
    <t>UBND X. Tân Hòa</t>
  </si>
  <si>
    <t xml:space="preserve"> X. Hố Nai 3</t>
  </si>
  <si>
    <t>Trảng Bom</t>
  </si>
  <si>
    <t xml:space="preserve"> P. Long Bình</t>
  </si>
  <si>
    <t>Long Bình</t>
  </si>
  <si>
    <t>UBND P. Long Bình</t>
  </si>
  <si>
    <t xml:space="preserve"> P. Long Bình Tân</t>
  </si>
  <si>
    <t>An Hòa</t>
  </si>
  <si>
    <t>UBND P. Long Bình Tân</t>
  </si>
  <si>
    <t xml:space="preserve"> P. An Hoà</t>
  </si>
  <si>
    <t xml:space="preserve"> X. Long Hưng</t>
  </si>
  <si>
    <t xml:space="preserve"> P. Phước Tân</t>
  </si>
  <si>
    <t>UBND P. Phước Tân</t>
  </si>
  <si>
    <t xml:space="preserve"> P. Tam Phước</t>
  </si>
  <si>
    <t>Tam Phước</t>
  </si>
  <si>
    <t xml:space="preserve"> X. Phú Hữu</t>
  </si>
  <si>
    <t>Nhơn Trạch</t>
  </si>
  <si>
    <t>Phước Khánh</t>
  </si>
  <si>
    <t>UBND X. Phú Đông</t>
  </si>
  <si>
    <t xml:space="preserve"> X. Phước Khánh</t>
  </si>
  <si>
    <t xml:space="preserve"> X. Phú Đông</t>
  </si>
  <si>
    <t xml:space="preserve"> X. Đại Phước</t>
  </si>
  <si>
    <t xml:space="preserve"> X. Vĩnh Thanh</t>
  </si>
  <si>
    <t xml:space="preserve"> X. Phú Thạnh</t>
  </si>
  <si>
    <t xml:space="preserve"> X. Long Tân</t>
  </si>
  <si>
    <t xml:space="preserve"> X. Phú Hội</t>
  </si>
  <si>
    <t>UBND H. Nhơn Trạch</t>
  </si>
  <si>
    <t xml:space="preserve"> X. Phước Thiền</t>
  </si>
  <si>
    <t xml:space="preserve"> TT. Hiệp Phước</t>
  </si>
  <si>
    <t xml:space="preserve"> X. Phước An</t>
  </si>
  <si>
    <t>Phước An</t>
  </si>
  <si>
    <t>UBND X. Phước An</t>
  </si>
  <si>
    <t xml:space="preserve"> X. Long Thọ</t>
  </si>
  <si>
    <t xml:space="preserve"> X. Tân Hiệp</t>
  </si>
  <si>
    <t>Long Thành</t>
  </si>
  <si>
    <t>Tân Hiệp</t>
  </si>
  <si>
    <t xml:space="preserve"> X. Phước Bình</t>
  </si>
  <si>
    <t xml:space="preserve"> X. Phước Thái</t>
  </si>
  <si>
    <t xml:space="preserve"> X. Long Phước</t>
  </si>
  <si>
    <t>Long Phước</t>
  </si>
  <si>
    <t xml:space="preserve"> X. Bàu Cạn</t>
  </si>
  <si>
    <t xml:space="preserve"> X. Bình Sơn</t>
  </si>
  <si>
    <t xml:space="preserve"> X. Bình An</t>
  </si>
  <si>
    <t>Thống Nhất</t>
  </si>
  <si>
    <t xml:space="preserve"> TT. Long Thành</t>
  </si>
  <si>
    <t>UBND H. Long Thành</t>
  </si>
  <si>
    <t xml:space="preserve"> X. Long An</t>
  </si>
  <si>
    <t xml:space="preserve"> X. Lộc An</t>
  </si>
  <si>
    <t xml:space="preserve"> X. Tam An</t>
  </si>
  <si>
    <t>An Phước</t>
  </si>
  <si>
    <t>UBND X. An Phước</t>
  </si>
  <si>
    <t xml:space="preserve"> X. An Phước</t>
  </si>
  <si>
    <t xml:space="preserve"> X. Long Đức</t>
  </si>
  <si>
    <t xml:space="preserve"> X. Giang Điền</t>
  </si>
  <si>
    <t>Giang Điền</t>
  </si>
  <si>
    <t>UBND X. Đồi 61</t>
  </si>
  <si>
    <t xml:space="preserve"> X. An Viễn</t>
  </si>
  <si>
    <t xml:space="preserve"> X. Đồi 61</t>
  </si>
  <si>
    <t xml:space="preserve"> X. Bắc Sơn</t>
  </si>
  <si>
    <t xml:space="preserve"> X. Quảng Tiến</t>
  </si>
  <si>
    <t xml:space="preserve"> X. Bình Minh</t>
  </si>
  <si>
    <t xml:space="preserve"> TT. Trảng Bom</t>
  </si>
  <si>
    <t>UBND H. Trảng Bom</t>
  </si>
  <si>
    <t xml:space="preserve"> X. Sông Trầu</t>
  </si>
  <si>
    <t xml:space="preserve"> X. Thanh Bình</t>
  </si>
  <si>
    <t>UBND X. Cây Gáo</t>
  </si>
  <si>
    <t xml:space="preserve"> X. Cây Gáo</t>
  </si>
  <si>
    <t xml:space="preserve"> X. Sông Thao</t>
  </si>
  <si>
    <t xml:space="preserve"> X. Tây Hoà</t>
  </si>
  <si>
    <t>Hưng Thịnh</t>
  </si>
  <si>
    <t>UBND X. Trung Hòa</t>
  </si>
  <si>
    <t xml:space="preserve"> X. Trung Hoà</t>
  </si>
  <si>
    <t xml:space="preserve"> X. Đông Hoà</t>
  </si>
  <si>
    <t xml:space="preserve"> X. Hưng Thịnh</t>
  </si>
  <si>
    <t xml:space="preserve"> X. Hưng Lộc</t>
  </si>
  <si>
    <t>Dầu Giây</t>
  </si>
  <si>
    <t>UBND H. Thống Nhất</t>
  </si>
  <si>
    <t xml:space="preserve"> TT. Dầu Giây</t>
  </si>
  <si>
    <t xml:space="preserve"> X. Bàu Hàm 2</t>
  </si>
  <si>
    <t xml:space="preserve"> X. Bàu Hàm</t>
  </si>
  <si>
    <t>Quang Trung</t>
  </si>
  <si>
    <t>UBND X. Quang Trung</t>
  </si>
  <si>
    <t xml:space="preserve"> X. Quang Trung</t>
  </si>
  <si>
    <t xml:space="preserve"> X. Gia Kiệm</t>
  </si>
  <si>
    <t xml:space="preserve"> X. Gia Tân 1</t>
  </si>
  <si>
    <t>Gia Tân</t>
  </si>
  <si>
    <t xml:space="preserve"> X. Gia Tân 2</t>
  </si>
  <si>
    <t xml:space="preserve"> X. Gia Tân 3</t>
  </si>
  <si>
    <t xml:space="preserve"> X. Phú Cường</t>
  </si>
  <si>
    <t>Định Quán</t>
  </si>
  <si>
    <t xml:space="preserve"> P. Suối Tre</t>
  </si>
  <si>
    <t>Long Khánh</t>
  </si>
  <si>
    <t>Bình Lộc</t>
  </si>
  <si>
    <t>UBND X. Xuân Bình Lộc</t>
  </si>
  <si>
    <t xml:space="preserve"> X. Bình Lộc</t>
  </si>
  <si>
    <t xml:space="preserve"> X. Xuân Thiện</t>
  </si>
  <si>
    <t xml:space="preserve"> P. Bảo Vinh</t>
  </si>
  <si>
    <t>Bảo Vinh</t>
  </si>
  <si>
    <t>UBND P. Bảo Vinh</t>
  </si>
  <si>
    <t xml:space="preserve"> X. Bảo Quang</t>
  </si>
  <si>
    <t xml:space="preserve"> P. Xuân An</t>
  </si>
  <si>
    <t>UBND TP. Long Khánh</t>
  </si>
  <si>
    <t xml:space="preserve"> P. Xuân Bình</t>
  </si>
  <si>
    <t xml:space="preserve"> P. Xuân Hoà</t>
  </si>
  <si>
    <t xml:space="preserve"> X. Bàu Trâm</t>
  </si>
  <si>
    <t xml:space="preserve"> P. Phú Bình</t>
  </si>
  <si>
    <t xml:space="preserve"> P. Xuân Lập</t>
  </si>
  <si>
    <t xml:space="preserve"> P. Bàu Sen</t>
  </si>
  <si>
    <t xml:space="preserve"> P. Xuân Tân</t>
  </si>
  <si>
    <t>Hàng Gòn</t>
  </si>
  <si>
    <t xml:space="preserve"> X. Hàng Gòn</t>
  </si>
  <si>
    <t xml:space="preserve"> X. Sông Nhạn</t>
  </si>
  <si>
    <t>Cẩm Mỹ</t>
  </si>
  <si>
    <t>Thừa Đức</t>
  </si>
  <si>
    <t xml:space="preserve"> X. Cẩm Đường</t>
  </si>
  <si>
    <t xml:space="preserve"> X. Thừa Đức</t>
  </si>
  <si>
    <t xml:space="preserve"> X. Xuân Quế</t>
  </si>
  <si>
    <t>Xuân Quế</t>
  </si>
  <si>
    <t>UBND X. Xuân Quế</t>
  </si>
  <si>
    <t xml:space="preserve"> X. Xuân Đường</t>
  </si>
  <si>
    <t xml:space="preserve"> X. Nhân Nghĩa</t>
  </si>
  <si>
    <t>UBND H. Cẩm Mỹ</t>
  </si>
  <si>
    <t xml:space="preserve"> TT. Long Giao</t>
  </si>
  <si>
    <t xml:space="preserve"> X. Xuân Mỹ</t>
  </si>
  <si>
    <t xml:space="preserve"> X. Lâm San</t>
  </si>
  <si>
    <t>Sông Ray</t>
  </si>
  <si>
    <t>UBND X. Sông Ray</t>
  </si>
  <si>
    <t xml:space="preserve"> X. Sông Ray</t>
  </si>
  <si>
    <t xml:space="preserve"> X. Lang Minh</t>
  </si>
  <si>
    <t>Xuân Lộc</t>
  </si>
  <si>
    <t>Xuân Đông</t>
  </si>
  <si>
    <t>UBND X. Xuân Đông</t>
  </si>
  <si>
    <t xml:space="preserve"> X. Xuân Tây</t>
  </si>
  <si>
    <t xml:space="preserve"> X. Xuân Đông</t>
  </si>
  <si>
    <t xml:space="preserve"> X. Xuân Bảo</t>
  </si>
  <si>
    <t xml:space="preserve"> X. Bảo Bình</t>
  </si>
  <si>
    <t xml:space="preserve"> X. Xuân Định</t>
  </si>
  <si>
    <t>UBND X. Bảo Hòa</t>
  </si>
  <si>
    <t xml:space="preserve"> X. Bảo Hòa</t>
  </si>
  <si>
    <t xml:space="preserve"> X. Xuân Phú</t>
  </si>
  <si>
    <t xml:space="preserve"> X. Suối Cát</t>
  </si>
  <si>
    <t>UBND H. Xuân Lộc</t>
  </si>
  <si>
    <t xml:space="preserve"> X. Xuân Thọ</t>
  </si>
  <si>
    <t xml:space="preserve"> X. Xuân Trường</t>
  </si>
  <si>
    <t xml:space="preserve"> X. Xuân Hiệp</t>
  </si>
  <si>
    <t xml:space="preserve"> TT. Gia Ray</t>
  </si>
  <si>
    <t xml:space="preserve"> X. Xuân Hòa</t>
  </si>
  <si>
    <t>UBND X. Xuân Hưng</t>
  </si>
  <si>
    <t xml:space="preserve"> X. Xuân Hưng</t>
  </si>
  <si>
    <t xml:space="preserve"> X. Xuân Tâm</t>
  </si>
  <si>
    <t>Xuân Tâm</t>
  </si>
  <si>
    <t xml:space="preserve"> X. Xuân Thành</t>
  </si>
  <si>
    <t>Xuân Thành</t>
  </si>
  <si>
    <t>UBND X. Xuân Thành</t>
  </si>
  <si>
    <t xml:space="preserve"> X. Suối Cao</t>
  </si>
  <si>
    <t xml:space="preserve"> X. Xuân Bắc</t>
  </si>
  <si>
    <t>Xuân Bắc</t>
  </si>
  <si>
    <t>UBND X. Xuân Bắc</t>
  </si>
  <si>
    <t xml:space="preserve"> X. Suối Nho</t>
  </si>
  <si>
    <t xml:space="preserve"> X. Phú Túc</t>
  </si>
  <si>
    <t>Túc Trưng</t>
  </si>
  <si>
    <t>UBND X. Túc Trưng</t>
  </si>
  <si>
    <t xml:space="preserve"> X. Túc Trưng</t>
  </si>
  <si>
    <t xml:space="preserve"> X. La Ngà</t>
  </si>
  <si>
    <t xml:space="preserve"> X. Phú Ngọc</t>
  </si>
  <si>
    <t>UBND H. Định Quán</t>
  </si>
  <si>
    <t xml:space="preserve"> X. Gia Canh</t>
  </si>
  <si>
    <t xml:space="preserve"> TT. Định Quán</t>
  </si>
  <si>
    <t xml:space="preserve"> X. Thanh Sơn</t>
  </si>
  <si>
    <t>Thanh Sơn</t>
  </si>
  <si>
    <t xml:space="preserve"> X. Ngọc Định</t>
  </si>
  <si>
    <t xml:space="preserve"> X. Phú Vinh</t>
  </si>
  <si>
    <t>Phú Vinh</t>
  </si>
  <si>
    <t>UBND X. Phú Vinh</t>
  </si>
  <si>
    <t xml:space="preserve"> X. Phú Tân</t>
  </si>
  <si>
    <t xml:space="preserve"> X. Phú Lợi</t>
  </si>
  <si>
    <t>UBND X. Phú Hòa</t>
  </si>
  <si>
    <t xml:space="preserve"> X. Phú Hòa</t>
  </si>
  <si>
    <t xml:space="preserve"> X. Phú Điền</t>
  </si>
  <si>
    <t>Tân Phú</t>
  </si>
  <si>
    <t xml:space="preserve"> X. Phú Thịnh</t>
  </si>
  <si>
    <t>UBND H. Tân Phú</t>
  </si>
  <si>
    <t xml:space="preserve"> X. Phú Lộc</t>
  </si>
  <si>
    <t xml:space="preserve"> TT. Tân Phú</t>
  </si>
  <si>
    <t xml:space="preserve"> X. Trà Cổ</t>
  </si>
  <si>
    <t xml:space="preserve"> X. Phú Thanh</t>
  </si>
  <si>
    <t xml:space="preserve"> X. Phú Lâm</t>
  </si>
  <si>
    <t xml:space="preserve"> X. Phú Xuân</t>
  </si>
  <si>
    <t xml:space="preserve"> X. Phú Bình</t>
  </si>
  <si>
    <t>Phú Sơn</t>
  </si>
  <si>
    <t xml:space="preserve"> X. Phú Sơn</t>
  </si>
  <si>
    <t xml:space="preserve"> X. Phú An</t>
  </si>
  <si>
    <t xml:space="preserve"> X. Nam Cát Tiên</t>
  </si>
  <si>
    <t>Tà Lài</t>
  </si>
  <si>
    <t>UBND X. Phú Lập</t>
  </si>
  <si>
    <t xml:space="preserve"> X. Phú Lập</t>
  </si>
  <si>
    <t xml:space="preserve"> X. Tà Lài</t>
  </si>
  <si>
    <t xml:space="preserve"> X. Đak Lua</t>
  </si>
  <si>
    <t>Đak Lua</t>
  </si>
  <si>
    <t>UBND xã Đak Lua</t>
  </si>
  <si>
    <t>Biệt lập (Đạt)</t>
  </si>
  <si>
    <t xml:space="preserve"> X. Phú Lý</t>
  </si>
  <si>
    <t>Phú Lý</t>
  </si>
  <si>
    <t>UBND X. Phú Lý</t>
  </si>
  <si>
    <t xml:space="preserve"> X. Mã Đà</t>
  </si>
  <si>
    <t>Trị An</t>
  </si>
  <si>
    <t>UBND H. Vĩnh Cửu</t>
  </si>
  <si>
    <t xml:space="preserve"> X. Trị An</t>
  </si>
  <si>
    <t xml:space="preserve"> TT. Vĩnh An</t>
  </si>
  <si>
    <t xml:space="preserve"> X. Tân An</t>
  </si>
  <si>
    <t>Tân An</t>
  </si>
  <si>
    <t xml:space="preserve"> X. Vĩnh Tân</t>
  </si>
  <si>
    <t xml:space="preserve"> X. Tân Bình</t>
  </si>
  <si>
    <t>Tân Triều</t>
  </si>
  <si>
    <t xml:space="preserve"> X. Bình Lợi</t>
  </si>
  <si>
    <t xml:space="preserve"> X. Thạnh Phú</t>
  </si>
  <si>
    <t>Tiêu chuẩn đối với xã: Diện tích 30 km2, dân số 16,000 người
Tiêu chuẩn đối với phường: Diện tích 5,5 km2, dân số 21,000 người
Trường hợp sắp xếp từ 03 ĐVHC cấp xã trở lên thành 01 xã, phường mới thì không đánh giá tiêu chuẩn về diện tích tự nhiên và quy mô dân số</t>
  </si>
  <si>
    <t>Tổng</t>
  </si>
  <si>
    <t>PA 68</t>
  </si>
  <si>
    <t>Giảm</t>
  </si>
  <si>
    <t>Còn lại</t>
  </si>
  <si>
    <t>PA 65</t>
  </si>
  <si>
    <r>
      <t xml:space="preserve">- Có </t>
    </r>
    <r>
      <rPr>
        <b/>
        <sz val="12"/>
        <rFont val="Times New Roman"/>
        <family val="1"/>
      </rPr>
      <t>64</t>
    </r>
    <r>
      <rPr>
        <sz val="12"/>
        <rFont val="Times New Roman"/>
        <family val="1"/>
      </rPr>
      <t xml:space="preserve"> đơn vị đạt chuẩn (trong đó 02 đơn vị giữ nguyên do có vị trí biệt lập: Xã Phú Lý, huyện Vĩnh Cửu; xã Đak Lua, huyện Tân Phú)
- </t>
    </r>
    <r>
      <rPr>
        <b/>
        <sz val="12"/>
        <rFont val="Times New Roman"/>
        <family val="1"/>
      </rPr>
      <t>01</t>
    </r>
    <r>
      <rPr>
        <sz val="12"/>
        <rFont val="Times New Roman"/>
        <family val="1"/>
      </rPr>
      <t xml:space="preserve"> đơn vị chưa đạt chuẩn về quy mô dân số: Đơn vị số 25 (Phú An - Nam Cát Tiên) có 15.664 người đạt 97,9% 
</t>
    </r>
    <r>
      <rPr>
        <b/>
        <sz val="12"/>
        <rFont val="Times New Roman"/>
        <family val="1"/>
      </rPr>
      <t/>
    </r>
  </si>
  <si>
    <t>Tân Vạn</t>
  </si>
  <si>
    <t>UBND X. Thạnh Phú</t>
  </si>
  <si>
    <t>Tam Hiệp</t>
  </si>
  <si>
    <t>UBND P. Tam Hiệp</t>
  </si>
  <si>
    <t>UBND X. Phước Thái</t>
  </si>
  <si>
    <t>UBND X. Long Phước</t>
  </si>
  <si>
    <t>Long Đức</t>
  </si>
  <si>
    <t>UBND X. Long Đức</t>
  </si>
  <si>
    <t>Bàu Hàm</t>
  </si>
  <si>
    <t>X. Lộ 25</t>
  </si>
  <si>
    <t>UBND X. Bàu Sen</t>
  </si>
  <si>
    <t>Chưa đạt dân số</t>
  </si>
  <si>
    <t>UBND X. Thừa Đức</t>
  </si>
  <si>
    <t>Xuân Bảo</t>
  </si>
  <si>
    <t>UBND X. Ngọc Định</t>
  </si>
  <si>
    <t>Phú Hòa</t>
  </si>
  <si>
    <t>Nam Cát Tiên</t>
  </si>
  <si>
    <t>UBND X. Nam Cát Tiên</t>
  </si>
  <si>
    <t>UBND X. Phú Lâm</t>
  </si>
  <si>
    <t>UBND X. Tân An</t>
  </si>
  <si>
    <t>Phước Tân</t>
  </si>
  <si>
    <t>UBND Tam Phước</t>
  </si>
  <si>
    <t>Phú Cường</t>
  </si>
  <si>
    <t>UBND X. Gia Tân 2</t>
  </si>
  <si>
    <t>Xuân Phú</t>
  </si>
  <si>
    <t>UBND X. Xuân Phú</t>
  </si>
  <si>
    <t>PHƯƠNG ÁN 55 ĐƠN VỊ
SẮP XẾP ĐƠN VỊ HÀNH CHÍNH CẤP XÃ NĂM 2025</t>
  </si>
  <si>
    <t>18/4/2025</t>
  </si>
  <si>
    <t>UBND P. Hàng Gòn</t>
  </si>
  <si>
    <t>Xuân Lập</t>
  </si>
  <si>
    <t>Tiếp nhận ấp Bằng Lăng, xã Xuân Tâm</t>
  </si>
  <si>
    <t>Chuyển ấp Bằng Lăng, xã Xuân Tâm về xã Xuân Đông, huyện Cẩm Mỹ</t>
  </si>
  <si>
    <t>Điều chỉnh nguyên trạng ấp Bằng Lăng (xã Xuân Tâm) về xã Xuân Đông, huyện Cẩm Mỹ</t>
  </si>
  <si>
    <t xml:space="preserve">PHƯƠNG ÁN SẮP XẾP 40 ĐVHC                                                                                                                                                                                               </t>
  </si>
  <si>
    <t>Số xã thành lập mới</t>
  </si>
  <si>
    <t>Tên xã, phường,
thị trấn</t>
  </si>
  <si>
    <t>Cấp huyện</t>
  </si>
  <si>
    <t xml:space="preserve">Diện tích (km2) </t>
  </si>
  <si>
    <t>Dân số</t>
  </si>
  <si>
    <t>Tổng diện tích sau sắp xếp (km2)</t>
  </si>
  <si>
    <t>Tỷ lệ % diện tích so với tiêu chuẩn</t>
  </si>
  <si>
    <t>Tổng dân số sau sắp xếp</t>
  </si>
  <si>
    <t>Tỷ lệ % dân số so với tiêu chuẩn</t>
  </si>
  <si>
    <t>Dự kiến tên gọi sau sắp xếp</t>
  </si>
  <si>
    <t>Xã miền núi</t>
  </si>
  <si>
    <t>Xã biên giới(BG), An toàn khu (ATK), Đặc biệt khó khăn (KK)</t>
  </si>
  <si>
    <t>I</t>
  </si>
  <si>
    <t>CHƠN THÀNH (03 ĐV)</t>
  </si>
  <si>
    <t>Phường Minh Long</t>
  </si>
  <si>
    <t>Chơn Thành</t>
  </si>
  <si>
    <t>Phường Minh Hưng</t>
  </si>
  <si>
    <t>Phường Hưng Long</t>
  </si>
  <si>
    <t xml:space="preserve">Phường Chơn Thành </t>
  </si>
  <si>
    <t>TTHC thị xã Chơn Thành</t>
  </si>
  <si>
    <t>Phường Thành Tâm</t>
  </si>
  <si>
    <t>Phường Minh Thành</t>
  </si>
  <si>
    <t>Xã Nha Bích</t>
  </si>
  <si>
    <t xml:space="preserve"> Xã Minh Thắng</t>
  </si>
  <si>
    <t>Xã Minh Thắng</t>
  </si>
  <si>
    <t>Xã Minh Lập</t>
  </si>
  <si>
    <t>II</t>
  </si>
  <si>
    <t>HỚN QUẢN (04 ĐV)</t>
  </si>
  <si>
    <t>Xã Quang Minh (Chơn Thành)</t>
  </si>
  <si>
    <t>Xã Tân Quan</t>
  </si>
  <si>
    <t>Xã Phước An</t>
  </si>
  <si>
    <t>Hớn Quản</t>
  </si>
  <si>
    <t>X</t>
  </si>
  <si>
    <t>Xã Tân Lợi</t>
  </si>
  <si>
    <t>Xã Tân Hưng</t>
  </si>
  <si>
    <t>Xã An Khương</t>
  </si>
  <si>
    <t>Xã Thanh An</t>
  </si>
  <si>
    <t>Thị trấn Tân Khai</t>
  </si>
  <si>
    <t>Xã Tân Khai</t>
  </si>
  <si>
    <t>TTHC huyện Hớn Quản</t>
  </si>
  <si>
    <t>Xã Đồng Nơ</t>
  </si>
  <si>
    <t>Xã Tân Hiệp</t>
  </si>
  <si>
    <t>Xã An Phú</t>
  </si>
  <si>
    <t>Xã Minh Đức</t>
  </si>
  <si>
    <t>Xã Minh Tâm</t>
  </si>
  <si>
    <t>III</t>
  </si>
  <si>
    <t>BÌNH LONG (02 ĐV)</t>
  </si>
  <si>
    <t>Phường An Lộc</t>
  </si>
  <si>
    <t>Bình Long</t>
  </si>
  <si>
    <t xml:space="preserve">Phường Bình Long </t>
  </si>
  <si>
    <t>TTHC thị xã Bình Long</t>
  </si>
  <si>
    <t>Phường Hưng Chiến</t>
  </si>
  <si>
    <t>Phường Phú Đức</t>
  </si>
  <si>
    <t>Xã Thanh Bình (Hớn Quản)</t>
  </si>
  <si>
    <t>Phường Phú Thịnh</t>
  </si>
  <si>
    <t>Xã Thanh Phú</t>
  </si>
  <si>
    <t>Xã Thanh Lương</t>
  </si>
  <si>
    <t>IV</t>
  </si>
  <si>
    <t>LỘC NINH (06 ĐV)</t>
  </si>
  <si>
    <t>Xã Lộc Thành</t>
  </si>
  <si>
    <t>Lộc Ninh</t>
  </si>
  <si>
    <t>BG, ATK</t>
  </si>
  <si>
    <t>Xã Lộc Thịnh</t>
  </si>
  <si>
    <t>Thị trấn Lộc Ninh</t>
  </si>
  <si>
    <t>Xã Lộc Ninh</t>
  </si>
  <si>
    <t>TTHC huyện Lộc Ninh</t>
  </si>
  <si>
    <t>ATK</t>
  </si>
  <si>
    <t>Xã Lộc Thái</t>
  </si>
  <si>
    <t>Xã Lộc Thuận</t>
  </si>
  <si>
    <t>Xã Lộc Hưng</t>
  </si>
  <si>
    <t>Xã Lộc Điền</t>
  </si>
  <si>
    <t>Xã Lộc Khánh</t>
  </si>
  <si>
    <t>Xã Lộc Tấn</t>
  </si>
  <si>
    <t>Xã Lộc Thiện</t>
  </si>
  <si>
    <t>BG</t>
  </si>
  <si>
    <t xml:space="preserve">Xã Lộc Hòa </t>
  </si>
  <si>
    <t>Lộc Thạnh</t>
  </si>
  <si>
    <t>Xã Lộc Thạnh</t>
  </si>
  <si>
    <t>Xã Lộc Quang</t>
  </si>
  <si>
    <t>Xã Lộc Phú</t>
  </si>
  <si>
    <t>Xã Lộc Hiệp</t>
  </si>
  <si>
    <t>V</t>
  </si>
  <si>
    <t>BÙ ĐỐP (03 ĐV)</t>
  </si>
  <si>
    <t>Xã Lộc An (Lộc Ninh)</t>
  </si>
  <si>
    <t>Xã Tân Tiến</t>
  </si>
  <si>
    <t>Xã Tân Thành</t>
  </si>
  <si>
    <t>Bù Đốp</t>
  </si>
  <si>
    <t>Xã Thanh Hòa</t>
  </si>
  <si>
    <t>Xã Thiện Hưng</t>
  </si>
  <si>
    <t>TTHC huyện Bù Đốp</t>
  </si>
  <si>
    <t>Thị trấn Thanh Bình</t>
  </si>
  <si>
    <t>Xã Hưng Phước</t>
  </si>
  <si>
    <t>Xã Phước Thiện</t>
  </si>
  <si>
    <t>VI</t>
  </si>
  <si>
    <t>BÙ GIA MẬP (04 ĐV)</t>
  </si>
  <si>
    <t>1</t>
  </si>
  <si>
    <t>Xã Bù Gia Mập</t>
  </si>
  <si>
    <t>Bù Gia Mập</t>
  </si>
  <si>
    <t>BG, KK</t>
  </si>
  <si>
    <t>Xã Đăk Ơ</t>
  </si>
  <si>
    <t xml:space="preserve">Xã Đăk Ơ </t>
  </si>
  <si>
    <t>Xã Phú Văn</t>
  </si>
  <si>
    <t>Xã Phú Nghĩa</t>
  </si>
  <si>
    <t>TTHC huyện Bù Gia Mập</t>
  </si>
  <si>
    <t>KK</t>
  </si>
  <si>
    <t>Xã Đức Hạnh</t>
  </si>
  <si>
    <t>Xã Phước Minh</t>
  </si>
  <si>
    <t>Xã Đa Kia</t>
  </si>
  <si>
    <t>Xã Bình Thắng</t>
  </si>
  <si>
    <t>VII</t>
  </si>
  <si>
    <t>PHƯỚC LONG (02 ĐV)</t>
  </si>
  <si>
    <t>Xã Bình Sơn (Phú Riềng)</t>
  </si>
  <si>
    <t>Phú Riềng</t>
  </si>
  <si>
    <t>Phường Phước Bình</t>
  </si>
  <si>
    <t>TTHC thị xã Phước Long</t>
  </si>
  <si>
    <t>Xã Long Giang</t>
  </si>
  <si>
    <t>Phước Long</t>
  </si>
  <si>
    <t>Phường Long Phước</t>
  </si>
  <si>
    <t>Phường Long Thủy</t>
  </si>
  <si>
    <t>Phường Phước Long</t>
  </si>
  <si>
    <t>Phường Long Thuỷ</t>
  </si>
  <si>
    <t>Phường Thác Mơ</t>
  </si>
  <si>
    <t>Phường Sơn Giang</t>
  </si>
  <si>
    <t>Xã Phước Tín</t>
  </si>
  <si>
    <t>VIII</t>
  </si>
  <si>
    <t>PHÚ RIỀNG (04 ĐV)</t>
  </si>
  <si>
    <t>Xã Long Bình</t>
  </si>
  <si>
    <t>Xã Bình Tân</t>
  </si>
  <si>
    <t>Xã Long Hưng</t>
  </si>
  <si>
    <t>Xã Long Hà</t>
  </si>
  <si>
    <t>Xã Long Tân</t>
  </si>
  <si>
    <t>Xã Bù Nho</t>
  </si>
  <si>
    <t>Xã Phú Riềng</t>
  </si>
  <si>
    <t>TTHC huyện Phú Riềng</t>
  </si>
  <si>
    <t>Xã Phước Tân</t>
  </si>
  <si>
    <t>Xã Phú Trung</t>
  </si>
  <si>
    <t>ĐỒNG XOÀI (02 ĐV)</t>
  </si>
  <si>
    <t>Đồng Xoài</t>
  </si>
  <si>
    <t>Phường Đồng Xoài</t>
  </si>
  <si>
    <t>Phường Tiến Thành</t>
  </si>
  <si>
    <t>Phường Tân Phú</t>
  </si>
  <si>
    <t>Phường Bình Phước</t>
  </si>
  <si>
    <t>Trung tâm hành chính TP Đồng Xoài</t>
  </si>
  <si>
    <t>Phường Tân Đồng</t>
  </si>
  <si>
    <t>Phường Tân Thiện</t>
  </si>
  <si>
    <t>Phường Tân Bình</t>
  </si>
  <si>
    <t>Phường Tân Xuân</t>
  </si>
  <si>
    <t>Xã Tiến Hưng</t>
  </si>
  <si>
    <t>ĐỒNG PHÚ (04 ĐV)</t>
  </si>
  <si>
    <t xml:space="preserve">Xã Thuận Phú </t>
  </si>
  <si>
    <t>Đồng Phú</t>
  </si>
  <si>
    <t>Xã Thuận Lợi</t>
  </si>
  <si>
    <t>Xã Thuận Phú</t>
  </si>
  <si>
    <t xml:space="preserve">Xã Thuận Lợi </t>
  </si>
  <si>
    <t>Xã Đồng Tâm</t>
  </si>
  <si>
    <t>Xã Đồng Tiến</t>
  </si>
  <si>
    <t xml:space="preserve">Xã Tân Phước </t>
  </si>
  <si>
    <t xml:space="preserve">Xã Tân Lợi </t>
  </si>
  <si>
    <t xml:space="preserve">Xã Tân Hòa </t>
  </si>
  <si>
    <t xml:space="preserve">Thị trấn Tân Phú </t>
  </si>
  <si>
    <t>Xã Đồng Phú</t>
  </si>
  <si>
    <t>TTHC huyện Đồng Phú</t>
  </si>
  <si>
    <t xml:space="preserve">Xã Tân Lập </t>
  </si>
  <si>
    <t>XI</t>
  </si>
  <si>
    <t>BÙ ĐĂNG (06 ĐV)</t>
  </si>
  <si>
    <t>Xã Đăng Hà</t>
  </si>
  <si>
    <t>Bù Đăng</t>
  </si>
  <si>
    <t>Xã Phước Sơn</t>
  </si>
  <si>
    <t>Xã Thống Nhất</t>
  </si>
  <si>
    <t xml:space="preserve">Xã Thống Nhất </t>
  </si>
  <si>
    <t xml:space="preserve">Xã Phước Sơn </t>
  </si>
  <si>
    <t>Xã Đức Liễu</t>
  </si>
  <si>
    <t>Xã Nghĩa Trung</t>
  </si>
  <si>
    <t xml:space="preserve">Xã Nghĩa Bình </t>
  </si>
  <si>
    <t xml:space="preserve">Xã Đoàn Kết </t>
  </si>
  <si>
    <t>Xã Bù Đăng</t>
  </si>
  <si>
    <t>TTHC huyện Bù Đăng</t>
  </si>
  <si>
    <t>Thị trấn Đức Phong</t>
  </si>
  <si>
    <t>Xã Minh Hưng</t>
  </si>
  <si>
    <t xml:space="preserve">Xã Đồng Nai </t>
  </si>
  <si>
    <t xml:space="preserve">Xã Thọ Sơn </t>
  </si>
  <si>
    <t>Xã Phú Sơn</t>
  </si>
  <si>
    <t>Xã Đường 10</t>
  </si>
  <si>
    <t>Xã Đak Nhau</t>
  </si>
  <si>
    <t>Xã Bom Bo</t>
  </si>
  <si>
    <t>Xã Bình Minh</t>
  </si>
  <si>
    <t>Phụ lục III</t>
  </si>
  <si>
    <t>A</t>
  </si>
  <si>
    <t>TỈNH ĐỒNG NAI</t>
  </si>
  <si>
    <t>Tên ĐVHC mới</t>
  </si>
  <si>
    <t>ĐVHC cũ</t>
  </si>
  <si>
    <t>Tỷ lệ (%)</t>
  </si>
  <si>
    <t>Diện tích (km2)</t>
  </si>
  <si>
    <t>Số ĐVHC cấp xã giảm</t>
  </si>
  <si>
    <t xml:space="preserve">Diện tích tự nhiên </t>
  </si>
  <si>
    <t>Quy mô dân số</t>
  </si>
  <si>
    <t>Khu vực miền núi, vùng cao</t>
  </si>
  <si>
    <t>Yếu tố đặc thù (nếu có)</t>
  </si>
  <si>
    <t>P. Biên Hòa</t>
  </si>
  <si>
    <t>P. Trấn Biên</t>
  </si>
  <si>
    <t>P. Tam Hiệp</t>
  </si>
  <si>
    <t>P. Long Bình</t>
  </si>
  <si>
    <t>P. Trảng Dài</t>
  </si>
  <si>
    <t>P. Hố Nai</t>
  </si>
  <si>
    <t>P. Long Hưng</t>
  </si>
  <si>
    <t>X. Đại Phước</t>
  </si>
  <si>
    <t>X. Nhơn Trạch</t>
  </si>
  <si>
    <t>X. Phước An</t>
  </si>
  <si>
    <t>X. Phước Thái</t>
  </si>
  <si>
    <t>X. Long Phước</t>
  </si>
  <si>
    <t>X. Bình An</t>
  </si>
  <si>
    <t>X. Long Thành</t>
  </si>
  <si>
    <t>X. An Phước</t>
  </si>
  <si>
    <t>X. An Viễn</t>
  </si>
  <si>
    <t>X. Bình Minh</t>
  </si>
  <si>
    <t>X. Trảng Bom</t>
  </si>
  <si>
    <t>X. Bàu Hàm</t>
  </si>
  <si>
    <t>X. Hưng Thịnh</t>
  </si>
  <si>
    <t>X. Dầu Giây</t>
  </si>
  <si>
    <t>X. Gia Kiệm</t>
  </si>
  <si>
    <t>X. Thống Nhất</t>
  </si>
  <si>
    <t>P. Bình Lộc</t>
  </si>
  <si>
    <t>P. Bảo Vinh</t>
  </si>
  <si>
    <t>P. Xuân Lập</t>
  </si>
  <si>
    <t>P. Long Khánh</t>
  </si>
  <si>
    <t>P. Hàng Gòn</t>
  </si>
  <si>
    <t>X. Xuân Quế</t>
  </si>
  <si>
    <t>X. Xuân Đường</t>
  </si>
  <si>
    <t>X. Cẩm Mỹ</t>
  </si>
  <si>
    <t>X. Sông Ray</t>
  </si>
  <si>
    <t>X. Xuân Đông</t>
  </si>
  <si>
    <t>X. Xuân Định</t>
  </si>
  <si>
    <t>X. Xuân Phú</t>
  </si>
  <si>
    <t>X. Xuân Lộc</t>
  </si>
  <si>
    <t>X. Xuân Hòa</t>
  </si>
  <si>
    <t>X. Xuân Thành</t>
  </si>
  <si>
    <t>X. Xuân Bắc</t>
  </si>
  <si>
    <t>X. La Ngà</t>
  </si>
  <si>
    <t>X. Định Quán</t>
  </si>
  <si>
    <t>X. Phú Vinh</t>
  </si>
  <si>
    <t>X. Phú Hòa</t>
  </si>
  <si>
    <t>X. Tà Lài</t>
  </si>
  <si>
    <t>X. Nam Cát Tiên</t>
  </si>
  <si>
    <t>X. Tân Phú</t>
  </si>
  <si>
    <t>X. Phú Lâm</t>
  </si>
  <si>
    <t>X. Trị An</t>
  </si>
  <si>
    <t>X. Tân An</t>
  </si>
  <si>
    <t>P. Tân Triều</t>
  </si>
  <si>
    <t>TP. Biên Hòa</t>
  </si>
  <si>
    <t>TP. Long Khánh</t>
  </si>
  <si>
    <t>H. Long Thành</t>
  </si>
  <si>
    <t>H. Nhơn Trạch</t>
  </si>
  <si>
    <t>H. Trảng Bom</t>
  </si>
  <si>
    <t>H. Thống Nhất</t>
  </si>
  <si>
    <t>H. Xuân Lộc</t>
  </si>
  <si>
    <t>H. Cẩm Mỹ</t>
  </si>
  <si>
    <t>H. Định Quán</t>
  </si>
  <si>
    <t>H. Tân Phú</t>
  </si>
  <si>
    <t>H. Vĩnh Cửu</t>
  </si>
  <si>
    <t>B</t>
  </si>
  <si>
    <t>TỈNH BÌNH PHƯỚC</t>
  </si>
  <si>
    <t>H. Chơn Thành</t>
  </si>
  <si>
    <t>P. Minh Hưng</t>
  </si>
  <si>
    <t>H. Hớn Quản</t>
  </si>
  <si>
    <t>TX. Bình Long</t>
  </si>
  <si>
    <t>H. Lộc Ninh</t>
  </si>
  <si>
    <t>H. Bù Đốp</t>
  </si>
  <si>
    <t>H. Bù Gia Mập</t>
  </si>
  <si>
    <t>H. Phú Riềng</t>
  </si>
  <si>
    <t>TX. Phước Long</t>
  </si>
  <si>
    <t>TP. Đồng Xoài</t>
  </si>
  <si>
    <t>H. Đồng Phú</t>
  </si>
  <si>
    <t>H. Bù Đăng</t>
  </si>
  <si>
    <t>P. Minh Long</t>
  </si>
  <si>
    <t>P. Hưng Long</t>
  </si>
  <si>
    <t>P. Thành Tâm</t>
  </si>
  <si>
    <t>P. Minh Thành</t>
  </si>
  <si>
    <t>P. An Lộc</t>
  </si>
  <si>
    <t>P. Hưng Chiến</t>
  </si>
  <si>
    <t>P. Phú Đức</t>
  </si>
  <si>
    <t>P. Phú Thịnh</t>
  </si>
  <si>
    <t>P. Long Phước</t>
  </si>
  <si>
    <t>P. Phước Bình</t>
  </si>
  <si>
    <t>P. Long Thủy</t>
  </si>
  <si>
    <t>P. Thác Mơ</t>
  </si>
  <si>
    <t>P. Sơn Giang</t>
  </si>
  <si>
    <t>P. Tiến Thành</t>
  </si>
  <si>
    <t>P. Tân Phú</t>
  </si>
  <si>
    <t>P. Tân Đồng</t>
  </si>
  <si>
    <t>P. Tân Thiện</t>
  </si>
  <si>
    <t>P. Tân Bình</t>
  </si>
  <si>
    <t>P. Tân Xuân</t>
  </si>
  <si>
    <t>X. Nha Bích</t>
  </si>
  <si>
    <t>X. Minh Thắng</t>
  </si>
  <si>
    <t>X. Minh Lập</t>
  </si>
  <si>
    <t>X. Quang Minh</t>
  </si>
  <si>
    <t>X. Tân Quan</t>
  </si>
  <si>
    <t>X. Tân Lợi</t>
  </si>
  <si>
    <t>X. Tân Hưng</t>
  </si>
  <si>
    <t>X. An Khương</t>
  </si>
  <si>
    <t>X. Thanh An</t>
  </si>
  <si>
    <t>X. Đồng Nơ</t>
  </si>
  <si>
    <t>X. Tân Hiệp</t>
  </si>
  <si>
    <t>X. An Phú</t>
  </si>
  <si>
    <t>X. Minh Tâm</t>
  </si>
  <si>
    <t>X. Minh Đức</t>
  </si>
  <si>
    <t>X. Thanh Phú</t>
  </si>
  <si>
    <t>X. Thanh Lương</t>
  </si>
  <si>
    <t>X. Lộc Thành</t>
  </si>
  <si>
    <t>X. Lộc Thịnh</t>
  </si>
  <si>
    <t>X. Lộc Thái</t>
  </si>
  <si>
    <t>X. Lộc Thuận</t>
  </si>
  <si>
    <t>X. Lộc Hưng</t>
  </si>
  <si>
    <t>X. Lộc Điền</t>
  </si>
  <si>
    <t>X. Lộc Khánh</t>
  </si>
  <si>
    <t>X. Lộc Tấn</t>
  </si>
  <si>
    <t>X. Lộc Thiện</t>
  </si>
  <si>
    <t xml:space="preserve">X. Lộc Hòa </t>
  </si>
  <si>
    <t>X. Lộc Thạnh</t>
  </si>
  <si>
    <t>X. Lộc Quang</t>
  </si>
  <si>
    <t>X. Lộc Phú</t>
  </si>
  <si>
    <t>X. Lộc Hiệp</t>
  </si>
  <si>
    <t>X. Lộc An</t>
  </si>
  <si>
    <t>X. Tân Tiến</t>
  </si>
  <si>
    <t>X. Tân Thành</t>
  </si>
  <si>
    <t>X. Thanh Hòa</t>
  </si>
  <si>
    <t>X. Thiện Hưng</t>
  </si>
  <si>
    <t>X. Hưng Phước</t>
  </si>
  <si>
    <t>X. Phước Thiện</t>
  </si>
  <si>
    <t>X. Phú Văn</t>
  </si>
  <si>
    <t>X. Đức Hạnh</t>
  </si>
  <si>
    <t>X. Phú Nghĩa</t>
  </si>
  <si>
    <t>X. Phước Minh</t>
  </si>
  <si>
    <t>X. Đa Kia</t>
  </si>
  <si>
    <t>X. Bình Thắng</t>
  </si>
  <si>
    <t>X. Bình Sơn</t>
  </si>
  <si>
    <t>X. Long Giang</t>
  </si>
  <si>
    <t>X. Phước Tín</t>
  </si>
  <si>
    <t>X. Long Bình</t>
  </si>
  <si>
    <t>X. Long Hưng</t>
  </si>
  <si>
    <t>X. Bình Tân</t>
  </si>
  <si>
    <t>X. Long Hà</t>
  </si>
  <si>
    <t>X. Long Tân</t>
  </si>
  <si>
    <t>X. Bù Nho</t>
  </si>
  <si>
    <t>X. Phú Riềng</t>
  </si>
  <si>
    <t>X. Phước Tân</t>
  </si>
  <si>
    <t>X. Phú Trung</t>
  </si>
  <si>
    <t>X. Tiến Hưng</t>
  </si>
  <si>
    <t xml:space="preserve">X. Thuận Phú </t>
  </si>
  <si>
    <t xml:space="preserve">X. Thuận Lợi </t>
  </si>
  <si>
    <t>X. Đồng Tâm</t>
  </si>
  <si>
    <t>X. Đồng Tiến</t>
  </si>
  <si>
    <t xml:space="preserve">X. Tân Phước </t>
  </si>
  <si>
    <t xml:space="preserve">X. Tân Lợi </t>
  </si>
  <si>
    <t xml:space="preserve">X. Tân Hòa </t>
  </si>
  <si>
    <t xml:space="preserve">X. Tân Lập </t>
  </si>
  <si>
    <t>X. Đăng Hà</t>
  </si>
  <si>
    <t xml:space="preserve">X. Thống Nhất </t>
  </si>
  <si>
    <t xml:space="preserve">X. Phước Sơn </t>
  </si>
  <si>
    <t>X. Đức Liễu</t>
  </si>
  <si>
    <t xml:space="preserve">X. Nghĩa Bình </t>
  </si>
  <si>
    <t>X. Nghĩa Trung</t>
  </si>
  <si>
    <t xml:space="preserve">X. Đoàn Kết </t>
  </si>
  <si>
    <t>X. Minh Hưng</t>
  </si>
  <si>
    <t xml:space="preserve">X. Đồng Nai </t>
  </si>
  <si>
    <t>X. Phú Sơn</t>
  </si>
  <si>
    <t xml:space="preserve">X. Thọ Sơn </t>
  </si>
  <si>
    <t>X. Đường 10</t>
  </si>
  <si>
    <t>X. Đak Nhau</t>
  </si>
  <si>
    <t>X. Bom Bo</t>
  </si>
  <si>
    <t>TT. Tân Khai</t>
  </si>
  <si>
    <t>TT. Lộc Ninh</t>
  </si>
  <si>
    <t>TT. Thanh Bình</t>
  </si>
  <si>
    <t xml:space="preserve">TT. Tân Phú </t>
  </si>
  <si>
    <t>TT. Đức Phong</t>
  </si>
  <si>
    <t>P. Chơn Thành</t>
  </si>
  <si>
    <t>X. Tân Khai</t>
  </si>
  <si>
    <t>P. Bình Long</t>
  </si>
  <si>
    <t>X. Thanh Bình</t>
  </si>
  <si>
    <t>X. Lộc Ninh</t>
  </si>
  <si>
    <t>X. Phước Bình</t>
  </si>
  <si>
    <t>P. Phước Long</t>
  </si>
  <si>
    <t>P. Đồng Xoài</t>
  </si>
  <si>
    <t>P. Bình Phước</t>
  </si>
  <si>
    <t>X. Thuận Lợi</t>
  </si>
  <si>
    <t>X. Đồng Phú</t>
  </si>
  <si>
    <t>X. Phước Sơn</t>
  </si>
  <si>
    <t>X. Bù Đăng</t>
  </si>
  <si>
    <t>X. Thọ Sơn</t>
  </si>
  <si>
    <r>
      <t xml:space="preserve">PHƯƠNG ÁN SẮP XẾP ĐVHC CẤP XÃ NĂM 2025 CỦA TỈNH ĐỒNG NAI (MỚI)
</t>
    </r>
    <r>
      <rPr>
        <i/>
        <sz val="14"/>
        <rFont val="Times New Roman"/>
        <family val="1"/>
      </rPr>
      <t>(Kèm theo Đề án số: 379/ĐA-CP ngày 09/5/2025 của Chính phủ)</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</si>
</sst>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4" x14ac:knownFonts="1">
    <font>
      <sz val="11"/>
      <color theme="1"/>
      <name val="Calibri"/>
      <family val="2"/>
      <scheme val="minor"/>
    </font>
    <font>
      <b/>
      <sz val="14"/>
      <name val="Times New Roman"/>
      <family val="1"/>
    </font>
    <font>
      <sz val="8"/>
      <name val="Times New Roman"/>
      <family val="1"/>
    </font>
    <font>
      <b/>
      <sz val="11"/>
      <name val="Times New Roman"/>
      <family val="1"/>
    </font>
    <font>
      <i/>
      <sz val="11"/>
      <name val="Times New Roman"/>
      <family val="1"/>
    </font>
    <font>
      <sz val="11"/>
      <name val="Times New Roman"/>
      <family val="1"/>
    </font>
    <font>
      <sz val="10"/>
      <name val="Arial"/>
      <family val="2"/>
    </font>
    <font>
      <sz val="10"/>
      <name val="Times New Roman"/>
      <family val="1"/>
    </font>
    <font>
      <sz val="12"/>
      <name val="Times New Roman"/>
      <family val="1"/>
    </font>
    <font>
      <b/>
      <sz val="12"/>
      <name val="Times New Roman"/>
      <family val="1"/>
    </font>
    <font>
      <b/>
      <sz val="10"/>
      <name val="Arial"/>
      <family val="2"/>
    </font>
    <font>
      <b/>
      <sz val="13"/>
      <name val="Times New Roman"/>
      <family val="1"/>
    </font>
    <font>
      <sz val="13"/>
      <name val="Times New Roman"/>
      <family val="1"/>
    </font>
    <font>
      <b/>
      <i/>
      <sz val="13"/>
      <name val="Times New Roman"/>
      <family val="1"/>
    </font>
    <font>
      <i/>
      <sz val="13"/>
      <name val="Times New Roman"/>
      <family val="1"/>
    </font>
    <font>
      <b/>
      <i/>
      <u/>
      <sz val="13"/>
      <name val="Times New Roman"/>
      <family val="1"/>
    </font>
    <font>
      <u/>
      <sz val="13"/>
      <name val="Times New Roman"/>
      <family val="1"/>
    </font>
    <font>
      <b/>
      <u/>
      <sz val="13"/>
      <name val="Times New Roman"/>
      <family val="1"/>
    </font>
    <font>
      <sz val="11"/>
      <color theme="1"/>
      <name val="Calibri"/>
      <family val="2"/>
      <scheme val="minor"/>
    </font>
    <font>
      <sz val="11"/>
      <name val="Calibri"/>
      <family val="2"/>
      <scheme val="minor"/>
    </font>
    <font>
      <sz val="13"/>
      <color theme="1"/>
      <name val="Calibri"/>
      <family val="2"/>
      <scheme val="minor"/>
    </font>
    <font>
      <sz val="13"/>
      <name val="Calibri"/>
      <family val="2"/>
      <scheme val="minor"/>
    </font>
    <font>
      <i/>
      <sz val="14"/>
      <name val="Times New Roman"/>
      <family val="1"/>
    </font>
    <font>
      <i/>
      <sz val="12"/>
      <name val="Times New Roman"/>
      <family val="1"/>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25">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18" fillId="0" borderId="0" applyFont="0" applyFill="0" applyBorder="0" applyAlignment="0" applyProtection="0"/>
    <xf numFmtId="9" fontId="6" fillId="0" borderId="0" applyFont="0" applyFill="0" applyBorder="0" applyAlignment="0" applyProtection="0"/>
  </cellStyleXfs>
  <cellXfs count="290">
    <xf numFmtId="0" fontId="0" fillId="0" borderId="0" xfId="0"/>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vertical="center"/>
    </xf>
    <xf numFmtId="10" fontId="1" fillId="0" borderId="0" xfId="0" applyNumberFormat="1" applyFont="1" applyAlignment="1">
      <alignment vertical="center"/>
    </xf>
    <xf numFmtId="3" fontId="1" fillId="0" borderId="0" xfId="1" applyNumberFormat="1" applyFont="1" applyFill="1" applyAlignment="1">
      <alignment vertical="center"/>
    </xf>
    <xf numFmtId="0" fontId="1" fillId="0" borderId="0" xfId="0" applyFont="1" applyAlignment="1">
      <alignment vertical="center" wrapText="1"/>
    </xf>
    <xf numFmtId="3" fontId="1" fillId="0" borderId="0" xfId="0" applyNumberFormat="1" applyFont="1" applyAlignment="1">
      <alignment vertical="center"/>
    </xf>
    <xf numFmtId="0" fontId="19" fillId="0" borderId="0" xfId="0" applyFont="1"/>
    <xf numFmtId="0" fontId="1" fillId="0" borderId="0" xfId="0" applyFont="1" applyAlignment="1">
      <alignment horizontal="center" vertical="center" wrapText="1"/>
    </xf>
    <xf numFmtId="4" fontId="1" fillId="0" borderId="0" xfId="0" applyNumberFormat="1" applyFont="1" applyAlignment="1">
      <alignment horizontal="center" vertical="center"/>
    </xf>
    <xf numFmtId="10" fontId="1" fillId="0" borderId="0" xfId="0" applyNumberFormat="1" applyFont="1" applyAlignment="1">
      <alignment horizontal="center" vertical="center"/>
    </xf>
    <xf numFmtId="3" fontId="1" fillId="0" borderId="0" xfId="1" applyNumberFormat="1" applyFont="1" applyFill="1" applyAlignment="1">
      <alignment horizontal="center" vertical="center"/>
    </xf>
    <xf numFmtId="0" fontId="2" fillId="0" borderId="0" xfId="0" quotePrefix="1"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10" fontId="3" fillId="0" borderId="2" xfId="0" applyNumberFormat="1" applyFont="1" applyBorder="1" applyAlignment="1">
      <alignment horizontal="center" vertical="center" wrapText="1"/>
    </xf>
    <xf numFmtId="3" fontId="3" fillId="0" borderId="2" xfId="1" applyNumberFormat="1" applyFont="1" applyFill="1" applyBorder="1" applyAlignment="1">
      <alignment horizontal="center" vertical="center" wrapText="1"/>
    </xf>
    <xf numFmtId="3" fontId="3" fillId="0" borderId="2"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1" fontId="4" fillId="0" borderId="2" xfId="0" applyNumberFormat="1" applyFont="1" applyBorder="1" applyAlignment="1">
      <alignment horizontal="center" vertical="center" wrapText="1"/>
    </xf>
    <xf numFmtId="1" fontId="4" fillId="0" borderId="2" xfId="1" applyNumberFormat="1" applyFont="1" applyFill="1" applyBorder="1" applyAlignment="1">
      <alignment horizontal="center" vertical="center" wrapText="1"/>
    </xf>
    <xf numFmtId="0" fontId="4" fillId="0" borderId="2" xfId="0"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2" borderId="2" xfId="0" applyFont="1" applyFill="1" applyBorder="1" applyAlignment="1">
      <alignment horizontal="left" vertical="center"/>
    </xf>
    <xf numFmtId="4" fontId="5" fillId="2" borderId="2" xfId="0" applyNumberFormat="1" applyFont="1" applyFill="1" applyBorder="1" applyAlignment="1">
      <alignment horizontal="right" vertical="center"/>
    </xf>
    <xf numFmtId="10" fontId="5" fillId="2" borderId="2" xfId="2" applyNumberFormat="1" applyFont="1" applyFill="1" applyBorder="1" applyAlignment="1">
      <alignment horizontal="right" vertical="center"/>
    </xf>
    <xf numFmtId="3" fontId="5" fillId="2" borderId="2" xfId="0" applyNumberFormat="1" applyFont="1" applyFill="1" applyBorder="1" applyAlignment="1">
      <alignment horizontal="right" vertical="center"/>
    </xf>
    <xf numFmtId="10" fontId="5" fillId="2" borderId="2" xfId="0" applyNumberFormat="1" applyFont="1" applyFill="1" applyBorder="1" applyAlignment="1">
      <alignment horizontal="right" vertical="center"/>
    </xf>
    <xf numFmtId="3" fontId="5" fillId="2" borderId="2" xfId="0" applyNumberFormat="1" applyFont="1" applyFill="1" applyBorder="1" applyAlignment="1">
      <alignment horizontal="center" vertical="center"/>
    </xf>
    <xf numFmtId="10" fontId="5" fillId="2" borderId="2" xfId="0" applyNumberFormat="1" applyFont="1" applyFill="1" applyBorder="1" applyAlignment="1">
      <alignment vertical="center"/>
    </xf>
    <xf numFmtId="9" fontId="5" fillId="2" borderId="2" xfId="0" applyNumberFormat="1" applyFont="1" applyFill="1" applyBorder="1" applyAlignment="1">
      <alignment vertical="center" wrapText="1"/>
    </xf>
    <xf numFmtId="4" fontId="5" fillId="2" borderId="2" xfId="0" applyNumberFormat="1" applyFont="1" applyFill="1" applyBorder="1" applyAlignment="1">
      <alignment vertical="center"/>
    </xf>
    <xf numFmtId="3" fontId="5" fillId="2" borderId="2" xfId="1" applyNumberFormat="1" applyFont="1" applyFill="1" applyBorder="1" applyAlignment="1">
      <alignment vertical="center"/>
    </xf>
    <xf numFmtId="0" fontId="6" fillId="2" borderId="2" xfId="0" applyFont="1" applyFill="1" applyBorder="1"/>
    <xf numFmtId="10" fontId="7" fillId="2" borderId="2" xfId="2" applyNumberFormat="1" applyFont="1" applyFill="1" applyBorder="1" applyAlignment="1">
      <alignment horizontal="right" vertical="center"/>
    </xf>
    <xf numFmtId="0" fontId="19" fillId="2" borderId="0" xfId="0" applyFont="1" applyFill="1"/>
    <xf numFmtId="10" fontId="7" fillId="2" borderId="2" xfId="0" applyNumberFormat="1" applyFont="1" applyFill="1" applyBorder="1" applyAlignment="1">
      <alignment vertical="center"/>
    </xf>
    <xf numFmtId="0" fontId="5" fillId="2" borderId="5" xfId="0" applyFont="1" applyFill="1" applyBorder="1" applyAlignment="1">
      <alignment horizontal="left" vertical="center"/>
    </xf>
    <xf numFmtId="4" fontId="5" fillId="2" borderId="5" xfId="0" applyNumberFormat="1" applyFont="1" applyFill="1" applyBorder="1" applyAlignment="1">
      <alignment horizontal="right" vertical="center"/>
    </xf>
    <xf numFmtId="10" fontId="5" fillId="2" borderId="5" xfId="2" applyNumberFormat="1" applyFont="1" applyFill="1" applyBorder="1" applyAlignment="1">
      <alignment horizontal="right" vertical="center"/>
    </xf>
    <xf numFmtId="3" fontId="5" fillId="2" borderId="5" xfId="0" applyNumberFormat="1" applyFont="1" applyFill="1" applyBorder="1" applyAlignment="1">
      <alignment horizontal="right" vertical="center"/>
    </xf>
    <xf numFmtId="3" fontId="5" fillId="2" borderId="5" xfId="0" applyNumberFormat="1" applyFont="1" applyFill="1" applyBorder="1" applyAlignment="1">
      <alignment horizontal="center" vertical="center"/>
    </xf>
    <xf numFmtId="0" fontId="19" fillId="0" borderId="0" xfId="0" applyFont="1" applyAlignment="1">
      <alignment horizontal="center" vertical="center"/>
    </xf>
    <xf numFmtId="4" fontId="19" fillId="0" borderId="0" xfId="0" applyNumberFormat="1" applyFont="1"/>
    <xf numFmtId="10" fontId="19" fillId="0" borderId="0" xfId="0" applyNumberFormat="1" applyFont="1"/>
    <xf numFmtId="3" fontId="19" fillId="0" borderId="0" xfId="1" applyNumberFormat="1" applyFont="1" applyFill="1"/>
    <xf numFmtId="0" fontId="19" fillId="0" borderId="0" xfId="0" applyFont="1" applyAlignment="1">
      <alignment horizontal="center" vertical="center" wrapText="1"/>
    </xf>
    <xf numFmtId="3" fontId="19" fillId="0" borderId="0" xfId="0" applyNumberFormat="1" applyFont="1" applyAlignment="1">
      <alignment horizontal="center" vertical="center"/>
    </xf>
    <xf numFmtId="0" fontId="6" fillId="0" borderId="0" xfId="0" applyFont="1"/>
    <xf numFmtId="0" fontId="8" fillId="0" borderId="0" xfId="0" applyFont="1" applyAlignment="1">
      <alignment horizontal="left" vertical="center" wrapText="1"/>
    </xf>
    <xf numFmtId="0" fontId="8" fillId="0" borderId="0" xfId="0" applyFont="1" applyAlignment="1">
      <alignment horizontal="left" vertical="center"/>
    </xf>
    <xf numFmtId="0" fontId="8" fillId="0" borderId="6" xfId="0" applyFont="1" applyBorder="1" applyAlignment="1">
      <alignment horizontal="left" vertical="center" wrapText="1"/>
    </xf>
    <xf numFmtId="0" fontId="8" fillId="0" borderId="1" xfId="0" applyFont="1" applyBorder="1" applyAlignment="1">
      <alignment horizontal="center" vertical="center" wrapText="1"/>
    </xf>
    <xf numFmtId="0" fontId="9" fillId="0" borderId="7"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center" vertical="center" wrapText="1"/>
    </xf>
    <xf numFmtId="0" fontId="10" fillId="0" borderId="4" xfId="0" applyFont="1" applyBorder="1" applyAlignment="1">
      <alignment horizontal="center" vertical="center"/>
    </xf>
    <xf numFmtId="0" fontId="8" fillId="0" borderId="5" xfId="0" applyFont="1" applyBorder="1" applyAlignment="1">
      <alignment horizontal="center" vertical="center" wrapText="1"/>
    </xf>
    <xf numFmtId="0" fontId="10" fillId="0" borderId="8"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right" vertical="center"/>
    </xf>
    <xf numFmtId="10" fontId="5" fillId="0" borderId="2" xfId="0" applyNumberFormat="1" applyFont="1" applyBorder="1" applyAlignment="1">
      <alignment horizontal="right" vertical="center"/>
    </xf>
    <xf numFmtId="10" fontId="5" fillId="2" borderId="5" xfId="0" applyNumberFormat="1" applyFont="1" applyFill="1" applyBorder="1" applyAlignment="1">
      <alignment horizontal="right" vertical="center"/>
    </xf>
    <xf numFmtId="10" fontId="5" fillId="2" borderId="2"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2" xfId="0" applyFont="1" applyFill="1" applyBorder="1" applyAlignment="1">
      <alignment horizontal="left" vertical="center" wrapText="1"/>
    </xf>
    <xf numFmtId="0" fontId="1" fillId="2" borderId="0" xfId="0" applyFont="1" applyFill="1" applyAlignment="1">
      <alignment horizontal="center" vertical="center"/>
    </xf>
    <xf numFmtId="4" fontId="1" fillId="2" borderId="0" xfId="0" applyNumberFormat="1" applyFont="1" applyFill="1" applyAlignment="1">
      <alignment horizontal="center" vertical="center"/>
    </xf>
    <xf numFmtId="10" fontId="1" fillId="2" borderId="0" xfId="0" applyNumberFormat="1" applyFont="1" applyFill="1" applyAlignment="1">
      <alignment horizontal="center" vertical="center"/>
    </xf>
    <xf numFmtId="3" fontId="1" fillId="2" borderId="0" xfId="1" applyNumberFormat="1" applyFont="1" applyFill="1" applyAlignment="1">
      <alignment horizontal="center" vertical="center"/>
    </xf>
    <xf numFmtId="0" fontId="9"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8" fillId="2" borderId="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1" fillId="2" borderId="21" xfId="0" applyFont="1" applyFill="1" applyBorder="1" applyAlignment="1">
      <alignment horizontal="center" vertical="center" wrapText="1"/>
    </xf>
    <xf numFmtId="3" fontId="11" fillId="2" borderId="21" xfId="0" applyNumberFormat="1" applyFont="1" applyFill="1" applyBorder="1" applyAlignment="1">
      <alignment horizontal="center" vertical="center" wrapText="1"/>
    </xf>
    <xf numFmtId="0" fontId="20" fillId="2" borderId="0" xfId="0" applyFont="1" applyFill="1"/>
    <xf numFmtId="0" fontId="12" fillId="2" borderId="21" xfId="0" applyFont="1" applyFill="1" applyBorder="1" applyAlignment="1">
      <alignment horizontal="center" vertical="center"/>
    </xf>
    <xf numFmtId="0" fontId="11" fillId="0" borderId="21" xfId="0" applyFont="1" applyBorder="1" applyAlignment="1">
      <alignment horizontal="center" vertical="center" wrapText="1"/>
    </xf>
    <xf numFmtId="0" fontId="12" fillId="0" borderId="21" xfId="0" applyFont="1" applyBorder="1" applyAlignment="1">
      <alignment horizontal="center" vertical="center" wrapText="1"/>
    </xf>
    <xf numFmtId="2" fontId="12" fillId="0" borderId="21" xfId="0" applyNumberFormat="1" applyFont="1" applyBorder="1" applyAlignment="1">
      <alignment horizontal="center" vertical="center" wrapText="1"/>
    </xf>
    <xf numFmtId="3" fontId="12" fillId="0" borderId="21" xfId="0" applyNumberFormat="1" applyFont="1" applyBorder="1" applyAlignment="1">
      <alignment horizontal="center" vertical="center" wrapText="1"/>
    </xf>
    <xf numFmtId="2" fontId="11" fillId="0" borderId="21" xfId="0" applyNumberFormat="1" applyFont="1" applyBorder="1" applyAlignment="1">
      <alignment horizontal="center" vertical="center" wrapText="1"/>
    </xf>
    <xf numFmtId="2" fontId="13" fillId="0" borderId="21" xfId="0" applyNumberFormat="1" applyFont="1" applyBorder="1" applyAlignment="1">
      <alignment horizontal="center" vertical="center" wrapText="1"/>
    </xf>
    <xf numFmtId="3" fontId="11" fillId="0" borderId="21" xfId="0" applyNumberFormat="1" applyFont="1" applyBorder="1" applyAlignment="1">
      <alignment horizontal="center" vertical="center" wrapText="1"/>
    </xf>
    <xf numFmtId="4" fontId="13" fillId="0" borderId="21" xfId="0" applyNumberFormat="1" applyFont="1" applyBorder="1" applyAlignment="1">
      <alignment horizontal="center" vertical="center" wrapText="1"/>
    </xf>
    <xf numFmtId="0" fontId="12" fillId="0" borderId="21" xfId="0" applyFont="1" applyBorder="1" applyAlignment="1">
      <alignment horizontal="center" vertical="center"/>
    </xf>
    <xf numFmtId="0" fontId="20" fillId="0" borderId="0" xfId="0" applyFont="1"/>
    <xf numFmtId="0" fontId="11" fillId="3" borderId="21" xfId="0" applyFont="1" applyFill="1" applyBorder="1" applyAlignment="1">
      <alignment horizontal="center" vertical="center" wrapText="1"/>
    </xf>
    <xf numFmtId="0" fontId="12" fillId="3" borderId="21" xfId="0" applyFont="1" applyFill="1" applyBorder="1" applyAlignment="1">
      <alignment horizontal="center" vertical="center" wrapText="1"/>
    </xf>
    <xf numFmtId="2" fontId="12" fillId="3" borderId="21" xfId="0" applyNumberFormat="1" applyFont="1" applyFill="1" applyBorder="1" applyAlignment="1">
      <alignment horizontal="center" vertical="center" wrapText="1"/>
    </xf>
    <xf numFmtId="3" fontId="12" fillId="3" borderId="21" xfId="0" applyNumberFormat="1" applyFont="1" applyFill="1" applyBorder="1" applyAlignment="1">
      <alignment horizontal="center" vertical="center" wrapText="1"/>
    </xf>
    <xf numFmtId="2" fontId="11" fillId="3" borderId="21" xfId="0" applyNumberFormat="1" applyFont="1" applyFill="1" applyBorder="1" applyAlignment="1">
      <alignment horizontal="center" vertical="center" wrapText="1"/>
    </xf>
    <xf numFmtId="2" fontId="13" fillId="3" borderId="21" xfId="0" applyNumberFormat="1" applyFont="1" applyFill="1" applyBorder="1" applyAlignment="1">
      <alignment horizontal="center" vertical="center" wrapText="1"/>
    </xf>
    <xf numFmtId="3" fontId="11" fillId="3" borderId="21" xfId="0" applyNumberFormat="1"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2" fillId="3" borderId="21" xfId="0" applyFont="1" applyFill="1" applyBorder="1" applyAlignment="1">
      <alignment horizontal="center" vertical="center"/>
    </xf>
    <xf numFmtId="0" fontId="20" fillId="3" borderId="0" xfId="0" applyFont="1" applyFill="1"/>
    <xf numFmtId="4" fontId="13" fillId="3" borderId="21" xfId="0" applyNumberFormat="1"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2" borderId="21" xfId="0" applyFont="1" applyFill="1" applyBorder="1" applyAlignment="1">
      <alignment horizontal="center" vertical="center" wrapText="1"/>
    </xf>
    <xf numFmtId="2" fontId="12" fillId="2" borderId="21" xfId="0" applyNumberFormat="1" applyFont="1" applyFill="1" applyBorder="1" applyAlignment="1">
      <alignment horizontal="center" vertical="center" wrapText="1"/>
    </xf>
    <xf numFmtId="2" fontId="11" fillId="2" borderId="21" xfId="0" applyNumberFormat="1" applyFont="1" applyFill="1" applyBorder="1" applyAlignment="1">
      <alignment horizontal="center" vertical="center" wrapText="1"/>
    </xf>
    <xf numFmtId="0" fontId="13" fillId="2" borderId="21" xfId="0" applyFont="1" applyFill="1" applyBorder="1" applyAlignment="1">
      <alignment horizontal="center" vertical="center" wrapText="1"/>
    </xf>
    <xf numFmtId="4" fontId="12" fillId="2" borderId="21" xfId="0" applyNumberFormat="1" applyFont="1" applyFill="1" applyBorder="1" applyAlignment="1">
      <alignment vertical="center" wrapText="1"/>
    </xf>
    <xf numFmtId="2" fontId="12" fillId="2" borderId="21" xfId="0" applyNumberFormat="1" applyFont="1" applyFill="1" applyBorder="1" applyAlignment="1">
      <alignment vertical="center" wrapText="1"/>
    </xf>
    <xf numFmtId="4" fontId="11" fillId="2" borderId="21" xfId="0" applyNumberFormat="1" applyFont="1" applyFill="1" applyBorder="1" applyAlignment="1">
      <alignment horizontal="center" vertical="center" wrapText="1"/>
    </xf>
    <xf numFmtId="0" fontId="12" fillId="2" borderId="21" xfId="0" applyFont="1" applyFill="1" applyBorder="1" applyAlignment="1">
      <alignment vertical="center" wrapText="1"/>
    </xf>
    <xf numFmtId="0" fontId="8" fillId="3" borderId="21" xfId="0" applyFont="1" applyFill="1" applyBorder="1" applyAlignment="1">
      <alignment horizontal="center" vertical="center"/>
    </xf>
    <xf numFmtId="0" fontId="12" fillId="3" borderId="21" xfId="0" applyFont="1" applyFill="1" applyBorder="1" applyAlignment="1">
      <alignment vertical="center" wrapText="1"/>
    </xf>
    <xf numFmtId="0" fontId="14" fillId="3" borderId="21" xfId="0" applyFont="1" applyFill="1" applyBorder="1" applyAlignment="1">
      <alignment vertical="center" wrapText="1"/>
    </xf>
    <xf numFmtId="4" fontId="11" fillId="3" borderId="21" xfId="0" applyNumberFormat="1" applyFont="1" applyFill="1" applyBorder="1" applyAlignment="1">
      <alignment horizontal="center" vertical="center" wrapText="1"/>
    </xf>
    <xf numFmtId="2" fontId="13" fillId="2" borderId="21"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0" fontId="13" fillId="0" borderId="21" xfId="0" applyFont="1" applyBorder="1" applyAlignment="1">
      <alignment horizontal="center" vertical="center" wrapText="1"/>
    </xf>
    <xf numFmtId="4" fontId="11" fillId="0" borderId="21" xfId="0" applyNumberFormat="1" applyFont="1" applyBorder="1" applyAlignment="1">
      <alignment horizontal="center" vertical="center" wrapText="1"/>
    </xf>
    <xf numFmtId="0" fontId="12" fillId="2" borderId="21" xfId="0" applyFont="1" applyFill="1" applyBorder="1" applyAlignment="1">
      <alignment vertical="top" wrapText="1"/>
    </xf>
    <xf numFmtId="4" fontId="12" fillId="3" borderId="21" xfId="0" applyNumberFormat="1" applyFont="1" applyFill="1" applyBorder="1" applyAlignment="1">
      <alignment vertical="center" wrapText="1"/>
    </xf>
    <xf numFmtId="3" fontId="12" fillId="2" borderId="21" xfId="0" applyNumberFormat="1" applyFont="1" applyFill="1" applyBorder="1" applyAlignment="1">
      <alignment horizontal="center" vertical="center" wrapText="1"/>
    </xf>
    <xf numFmtId="0" fontId="14" fillId="3" borderId="21" xfId="0" applyFont="1" applyFill="1" applyBorder="1" applyAlignment="1">
      <alignment horizontal="center" vertical="center" wrapText="1"/>
    </xf>
    <xf numFmtId="2" fontId="15" fillId="2" borderId="21" xfId="0" applyNumberFormat="1" applyFont="1" applyFill="1" applyBorder="1" applyAlignment="1">
      <alignment horizontal="center" vertical="center" wrapText="1"/>
    </xf>
    <xf numFmtId="0" fontId="11" fillId="2" borderId="21" xfId="0" applyFont="1" applyFill="1" applyBorder="1" applyAlignment="1">
      <alignment horizontal="center" vertical="top" wrapText="1"/>
    </xf>
    <xf numFmtId="0" fontId="12" fillId="2" borderId="22" xfId="0" applyFont="1" applyFill="1" applyBorder="1" applyAlignment="1">
      <alignment vertical="center" wrapText="1"/>
    </xf>
    <xf numFmtId="0" fontId="11" fillId="3" borderId="21" xfId="0" applyFont="1" applyFill="1" applyBorder="1" applyAlignment="1">
      <alignment horizontal="center"/>
    </xf>
    <xf numFmtId="3" fontId="17" fillId="3" borderId="21" xfId="0" applyNumberFormat="1" applyFont="1" applyFill="1" applyBorder="1" applyAlignment="1">
      <alignment horizontal="center" vertical="center" wrapText="1"/>
    </xf>
    <xf numFmtId="4" fontId="15" fillId="3" borderId="21" xfId="0" applyNumberFormat="1" applyFont="1" applyFill="1" applyBorder="1" applyAlignment="1">
      <alignment horizontal="center" vertical="center" wrapText="1"/>
    </xf>
    <xf numFmtId="0" fontId="11" fillId="2" borderId="21" xfId="0" applyFont="1" applyFill="1" applyBorder="1" applyAlignment="1">
      <alignment horizontal="center"/>
    </xf>
    <xf numFmtId="0" fontId="11" fillId="3" borderId="21" xfId="0" applyFont="1" applyFill="1" applyBorder="1" applyAlignment="1">
      <alignment horizontal="center" vertical="center"/>
    </xf>
    <xf numFmtId="0" fontId="11" fillId="2" borderId="21" xfId="0" applyFont="1" applyFill="1" applyBorder="1" applyAlignment="1">
      <alignment horizontal="center" vertical="center"/>
    </xf>
    <xf numFmtId="3" fontId="11" fillId="3" borderId="21" xfId="0" applyNumberFormat="1" applyFont="1" applyFill="1" applyBorder="1" applyAlignment="1">
      <alignment vertical="center" wrapText="1"/>
    </xf>
    <xf numFmtId="0" fontId="14" fillId="2" borderId="21" xfId="0" applyFont="1" applyFill="1" applyBorder="1" applyAlignment="1">
      <alignment horizontal="center" vertical="center" wrapText="1"/>
    </xf>
    <xf numFmtId="0" fontId="11" fillId="4" borderId="21" xfId="0" applyFont="1" applyFill="1" applyBorder="1" applyAlignment="1">
      <alignment horizontal="center" vertical="center" wrapText="1"/>
    </xf>
    <xf numFmtId="2" fontId="11" fillId="4" borderId="21" xfId="0" applyNumberFormat="1" applyFont="1" applyFill="1" applyBorder="1" applyAlignment="1">
      <alignment horizontal="center" vertical="center" wrapText="1"/>
    </xf>
    <xf numFmtId="3" fontId="12" fillId="4" borderId="21" xfId="0" applyNumberFormat="1" applyFont="1" applyFill="1" applyBorder="1" applyAlignment="1">
      <alignment horizontal="center" vertical="center" wrapText="1"/>
    </xf>
    <xf numFmtId="0" fontId="13" fillId="4" borderId="21" xfId="0" applyFont="1" applyFill="1" applyBorder="1" applyAlignment="1">
      <alignment horizontal="center" vertical="center" wrapText="1"/>
    </xf>
    <xf numFmtId="3" fontId="11" fillId="4" borderId="21" xfId="0" applyNumberFormat="1" applyFont="1" applyFill="1" applyBorder="1" applyAlignment="1">
      <alignment horizontal="center" vertical="center" wrapText="1"/>
    </xf>
    <xf numFmtId="4" fontId="11" fillId="4" borderId="21" xfId="0" applyNumberFormat="1" applyFont="1" applyFill="1" applyBorder="1" applyAlignment="1">
      <alignment horizontal="center" vertical="center" wrapText="1"/>
    </xf>
    <xf numFmtId="0" fontId="12" fillId="4" borderId="21" xfId="0" applyFont="1" applyFill="1" applyBorder="1" applyAlignment="1">
      <alignment horizontal="center" vertical="center"/>
    </xf>
    <xf numFmtId="0" fontId="20" fillId="4" borderId="0" xfId="0" applyFont="1" applyFill="1"/>
    <xf numFmtId="0" fontId="21" fillId="3" borderId="0" xfId="0" applyFont="1" applyFill="1"/>
    <xf numFmtId="4" fontId="12" fillId="3" borderId="21" xfId="0" applyNumberFormat="1" applyFont="1" applyFill="1" applyBorder="1" applyAlignment="1">
      <alignment horizontal="center" vertical="center" wrapText="1"/>
    </xf>
    <xf numFmtId="0" fontId="11" fillId="5" borderId="21" xfId="0" applyFont="1" applyFill="1" applyBorder="1" applyAlignment="1">
      <alignment horizontal="center" vertical="center" wrapText="1"/>
    </xf>
    <xf numFmtId="2" fontId="11" fillId="5" borderId="21" xfId="0" applyNumberFormat="1" applyFont="1" applyFill="1" applyBorder="1" applyAlignment="1">
      <alignment horizontal="center" vertical="center" wrapText="1"/>
    </xf>
    <xf numFmtId="3" fontId="12" fillId="5" borderId="21" xfId="0" applyNumberFormat="1" applyFont="1" applyFill="1" applyBorder="1" applyAlignment="1">
      <alignment horizontal="center" vertical="center" wrapText="1"/>
    </xf>
    <xf numFmtId="0" fontId="13" fillId="5" borderId="21" xfId="0" applyFont="1" applyFill="1" applyBorder="1" applyAlignment="1">
      <alignment horizontal="center" vertical="center" wrapText="1"/>
    </xf>
    <xf numFmtId="3" fontId="11" fillId="5" borderId="21" xfId="0" applyNumberFormat="1" applyFont="1" applyFill="1" applyBorder="1" applyAlignment="1">
      <alignment horizontal="center" vertical="center" wrapText="1"/>
    </xf>
    <xf numFmtId="4" fontId="11" fillId="5" borderId="21" xfId="0" applyNumberFormat="1" applyFont="1" applyFill="1" applyBorder="1" applyAlignment="1">
      <alignment horizontal="center" vertical="center" wrapText="1"/>
    </xf>
    <xf numFmtId="0" fontId="12" fillId="5" borderId="21" xfId="0" applyFont="1" applyFill="1" applyBorder="1" applyAlignment="1">
      <alignment horizontal="center" vertical="center"/>
    </xf>
    <xf numFmtId="0" fontId="20" fillId="5" borderId="0" xfId="0" applyFont="1" applyFill="1"/>
    <xf numFmtId="0" fontId="0" fillId="2" borderId="0" xfId="0" applyFill="1"/>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2" fontId="9" fillId="2" borderId="2"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left" vertical="center"/>
    </xf>
    <xf numFmtId="0" fontId="8" fillId="2" borderId="2" xfId="0" applyFont="1" applyFill="1" applyBorder="1" applyAlignment="1">
      <alignment horizontal="center" vertical="center"/>
    </xf>
    <xf numFmtId="0" fontId="8" fillId="2" borderId="4" xfId="0" applyFont="1" applyFill="1" applyBorder="1" applyAlignment="1">
      <alignment horizontal="left" vertical="center"/>
    </xf>
    <xf numFmtId="4" fontId="9" fillId="2" borderId="2" xfId="0" applyNumberFormat="1" applyFont="1" applyFill="1" applyBorder="1" applyAlignment="1">
      <alignment horizontal="center" vertical="center" wrapText="1"/>
    </xf>
    <xf numFmtId="0" fontId="23" fillId="2" borderId="2" xfId="0" applyFont="1" applyFill="1" applyBorder="1" applyAlignment="1">
      <alignment horizontal="center" vertical="center" wrapText="1"/>
    </xf>
    <xf numFmtId="10" fontId="9" fillId="2" borderId="2" xfId="0" applyNumberFormat="1" applyFont="1" applyFill="1" applyBorder="1" applyAlignment="1">
      <alignment horizontal="center" vertical="center" wrapText="1"/>
    </xf>
    <xf numFmtId="3" fontId="9" fillId="2" borderId="2" xfId="1"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1" fontId="23" fillId="2" borderId="2" xfId="0" applyNumberFormat="1" applyFont="1" applyFill="1" applyBorder="1" applyAlignment="1">
      <alignment horizontal="center" vertical="center" wrapText="1"/>
    </xf>
    <xf numFmtId="1" fontId="23" fillId="2" borderId="2" xfId="1" applyNumberFormat="1" applyFont="1" applyFill="1" applyBorder="1" applyAlignment="1">
      <alignment horizontal="center" vertical="center" wrapText="1"/>
    </xf>
    <xf numFmtId="3" fontId="23" fillId="2" borderId="4" xfId="0" applyNumberFormat="1" applyFont="1" applyFill="1" applyBorder="1" applyAlignment="1">
      <alignment horizontal="center" vertical="center" wrapText="1"/>
    </xf>
    <xf numFmtId="3" fontId="8" fillId="2" borderId="2"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xf>
    <xf numFmtId="0" fontId="9" fillId="2" borderId="3" xfId="0" applyFont="1" applyFill="1" applyBorder="1" applyAlignment="1">
      <alignment vertical="center"/>
    </xf>
    <xf numFmtId="0" fontId="9" fillId="2" borderId="2" xfId="0" applyFont="1" applyFill="1" applyBorder="1" applyAlignment="1">
      <alignment vertical="center"/>
    </xf>
    <xf numFmtId="0" fontId="9" fillId="2" borderId="2" xfId="0" applyFont="1" applyFill="1" applyBorder="1" applyAlignment="1">
      <alignment vertical="center" wrapText="1"/>
    </xf>
    <xf numFmtId="4" fontId="9" fillId="2" borderId="2" xfId="0" applyNumberFormat="1" applyFont="1" applyFill="1" applyBorder="1" applyAlignment="1">
      <alignment vertical="center"/>
    </xf>
    <xf numFmtId="10" fontId="9" fillId="2" borderId="2" xfId="0" applyNumberFormat="1" applyFont="1" applyFill="1" applyBorder="1" applyAlignment="1">
      <alignment vertical="center"/>
    </xf>
    <xf numFmtId="3" fontId="9" fillId="2" borderId="2" xfId="1" applyNumberFormat="1" applyFont="1" applyFill="1" applyBorder="1" applyAlignment="1">
      <alignment vertical="center"/>
    </xf>
    <xf numFmtId="0" fontId="5" fillId="2" borderId="0" xfId="0" applyFont="1" applyFill="1"/>
    <xf numFmtId="0" fontId="8" fillId="2" borderId="4" xfId="0" applyFont="1" applyFill="1" applyBorder="1"/>
    <xf numFmtId="0" fontId="8" fillId="2" borderId="2" xfId="0" applyFont="1" applyFill="1" applyBorder="1" applyAlignment="1">
      <alignment vertical="center" wrapText="1"/>
    </xf>
    <xf numFmtId="0" fontId="7" fillId="2" borderId="0" xfId="0" applyFont="1" applyFill="1"/>
    <xf numFmtId="0" fontId="8" fillId="2" borderId="2" xfId="0" applyFont="1" applyFill="1" applyBorder="1"/>
    <xf numFmtId="0" fontId="8" fillId="2" borderId="5" xfId="0" applyFont="1" applyFill="1" applyBorder="1"/>
    <xf numFmtId="3" fontId="8" fillId="2" borderId="8" xfId="0" applyNumberFormat="1" applyFont="1" applyFill="1" applyBorder="1" applyAlignment="1">
      <alignment horizontal="center" vertical="center"/>
    </xf>
    <xf numFmtId="0" fontId="5" fillId="2" borderId="0" xfId="0" applyFont="1" applyFill="1" applyAlignment="1">
      <alignment horizontal="center" vertical="center"/>
    </xf>
    <xf numFmtId="4" fontId="5" fillId="2" borderId="0" xfId="0" applyNumberFormat="1" applyFont="1" applyFill="1"/>
    <xf numFmtId="10" fontId="5" fillId="2" borderId="0" xfId="0" applyNumberFormat="1" applyFont="1" applyFill="1"/>
    <xf numFmtId="3" fontId="5" fillId="2" borderId="0" xfId="1" applyNumberFormat="1" applyFont="1" applyFill="1"/>
    <xf numFmtId="0" fontId="5" fillId="2" borderId="0" xfId="0" applyFont="1" applyFill="1" applyAlignment="1">
      <alignment horizontal="center" vertical="center" wrapText="1"/>
    </xf>
    <xf numFmtId="3" fontId="5" fillId="2" borderId="0" xfId="0" applyNumberFormat="1" applyFont="1" applyFill="1" applyAlignment="1">
      <alignment horizontal="center"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xf>
    <xf numFmtId="0" fontId="8" fillId="2" borderId="2"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4" fontId="8" fillId="2" borderId="2" xfId="0" applyNumberFormat="1" applyFont="1" applyFill="1" applyBorder="1" applyAlignment="1">
      <alignment horizontal="center" vertical="center"/>
    </xf>
    <xf numFmtId="4" fontId="8" fillId="2" borderId="5" xfId="0" applyNumberFormat="1" applyFont="1" applyFill="1" applyBorder="1" applyAlignment="1">
      <alignment horizontal="center" vertical="center"/>
    </xf>
    <xf numFmtId="4" fontId="8" fillId="2" borderId="2" xfId="0" applyNumberFormat="1"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5" xfId="0" applyFont="1" applyFill="1" applyBorder="1" applyAlignment="1">
      <alignment horizontal="center" vertical="center"/>
    </xf>
    <xf numFmtId="2" fontId="8" fillId="2" borderId="2" xfId="0" applyNumberFormat="1" applyFont="1" applyFill="1" applyBorder="1" applyAlignment="1">
      <alignment horizontal="center" vertical="center" wrapText="1"/>
    </xf>
    <xf numFmtId="3" fontId="8" fillId="2" borderId="2" xfId="1"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8" fillId="2" borderId="2" xfId="0" applyNumberFormat="1" applyFont="1" applyFill="1" applyBorder="1" applyAlignment="1">
      <alignment horizontal="center" vertical="center" wrapText="1"/>
    </xf>
    <xf numFmtId="10" fontId="8" fillId="2" borderId="2" xfId="0" applyNumberFormat="1" applyFont="1" applyFill="1" applyBorder="1" applyAlignment="1">
      <alignment horizontal="center" vertical="center"/>
    </xf>
    <xf numFmtId="0" fontId="9" fillId="2" borderId="0" xfId="0" applyFont="1" applyFill="1" applyAlignment="1">
      <alignment horizontal="center" vertical="center"/>
    </xf>
    <xf numFmtId="0" fontId="9"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3" xfId="0" quotePrefix="1" applyFont="1" applyFill="1" applyBorder="1" applyAlignment="1">
      <alignment horizontal="left" vertical="center" wrapText="1"/>
    </xf>
    <xf numFmtId="0" fontId="8" fillId="2" borderId="2" xfId="0" quotePrefix="1" applyFont="1" applyFill="1" applyBorder="1" applyAlignment="1">
      <alignment horizontal="left" vertical="center" wrapText="1"/>
    </xf>
    <xf numFmtId="0" fontId="8" fillId="2" borderId="4" xfId="0" quotePrefix="1" applyFont="1" applyFill="1" applyBorder="1" applyAlignment="1">
      <alignment horizontal="left"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3" borderId="21"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3" borderId="2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4" fontId="5" fillId="2" borderId="16" xfId="0" applyNumberFormat="1" applyFont="1" applyFill="1" applyBorder="1" applyAlignment="1">
      <alignment horizontal="center" vertical="center"/>
    </xf>
    <xf numFmtId="4" fontId="5" fillId="2" borderId="17" xfId="0" applyNumberFormat="1" applyFont="1" applyFill="1" applyBorder="1" applyAlignment="1">
      <alignment horizontal="center" vertical="center"/>
    </xf>
    <xf numFmtId="4" fontId="5" fillId="2" borderId="18" xfId="0" applyNumberFormat="1" applyFont="1" applyFill="1" applyBorder="1" applyAlignment="1">
      <alignment horizontal="center" vertical="center"/>
    </xf>
    <xf numFmtId="10" fontId="5" fillId="2" borderId="16" xfId="0" applyNumberFormat="1" applyFont="1" applyFill="1" applyBorder="1" applyAlignment="1">
      <alignment horizontal="center" vertical="center"/>
    </xf>
    <xf numFmtId="10" fontId="5" fillId="2" borderId="17" xfId="0" applyNumberFormat="1" applyFont="1" applyFill="1" applyBorder="1" applyAlignment="1">
      <alignment horizontal="center" vertical="center"/>
    </xf>
    <xf numFmtId="10" fontId="5" fillId="2" borderId="18" xfId="0" applyNumberFormat="1" applyFont="1" applyFill="1" applyBorder="1" applyAlignment="1">
      <alignment horizontal="center" vertical="center"/>
    </xf>
    <xf numFmtId="3" fontId="5" fillId="2" borderId="16" xfId="1" applyNumberFormat="1" applyFont="1" applyFill="1" applyBorder="1" applyAlignment="1">
      <alignment horizontal="center" vertical="center"/>
    </xf>
    <xf numFmtId="3" fontId="5" fillId="2" borderId="17" xfId="1" applyNumberFormat="1" applyFont="1" applyFill="1" applyBorder="1" applyAlignment="1">
      <alignment horizontal="center" vertical="center"/>
    </xf>
    <xf numFmtId="3" fontId="5" fillId="2" borderId="18" xfId="1" applyNumberFormat="1" applyFont="1" applyFill="1" applyBorder="1" applyAlignment="1">
      <alignment horizontal="center" vertical="center"/>
    </xf>
    <xf numFmtId="9" fontId="5" fillId="2" borderId="16" xfId="0" applyNumberFormat="1" applyFont="1" applyFill="1" applyBorder="1" applyAlignment="1">
      <alignment horizontal="center" vertical="center" wrapText="1"/>
    </xf>
    <xf numFmtId="9" fontId="5" fillId="2" borderId="17" xfId="0" applyNumberFormat="1" applyFont="1" applyFill="1" applyBorder="1" applyAlignment="1">
      <alignment horizontal="center" vertical="center" wrapText="1"/>
    </xf>
    <xf numFmtId="9" fontId="5" fillId="2" borderId="18"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3" xfId="0" applyFont="1" applyFill="1" applyBorder="1" applyAlignment="1">
      <alignment horizontal="center" vertical="center"/>
    </xf>
    <xf numFmtId="0" fontId="1"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4" fontId="5" fillId="2" borderId="2" xfId="0" applyNumberFormat="1" applyFont="1" applyFill="1" applyBorder="1" applyAlignment="1">
      <alignment horizontal="center" vertical="center"/>
    </xf>
    <xf numFmtId="10" fontId="5" fillId="2" borderId="2" xfId="0" applyNumberFormat="1" applyFont="1" applyFill="1" applyBorder="1" applyAlignment="1">
      <alignment horizontal="center" vertical="center"/>
    </xf>
    <xf numFmtId="3" fontId="5" fillId="2" borderId="2" xfId="1"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10" fontId="7" fillId="2" borderId="2"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9" fontId="5" fillId="2" borderId="5"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quotePrefix="1" applyFont="1" applyAlignment="1">
      <alignment horizontal="left" vertical="center" wrapText="1"/>
    </xf>
    <xf numFmtId="0" fontId="5" fillId="2" borderId="9" xfId="0" applyFont="1" applyFill="1" applyBorder="1" applyAlignment="1">
      <alignment horizontal="center" vertical="center"/>
    </xf>
    <xf numFmtId="4" fontId="5" fillId="2" borderId="5" xfId="0" applyNumberFormat="1" applyFont="1" applyFill="1" applyBorder="1" applyAlignment="1">
      <alignment horizontal="center" vertical="center"/>
    </xf>
    <xf numFmtId="10" fontId="5" fillId="2" borderId="5" xfId="0" applyNumberFormat="1" applyFont="1" applyFill="1" applyBorder="1" applyAlignment="1">
      <alignment horizontal="center" vertical="center"/>
    </xf>
    <xf numFmtId="3" fontId="5" fillId="2" borderId="5" xfId="1" applyNumberFormat="1" applyFont="1" applyFill="1" applyBorder="1" applyAlignment="1">
      <alignment horizontal="center" vertical="center"/>
    </xf>
  </cellXfs>
  <cellStyles count="3">
    <cellStyle name="Comma" xfId="1" builtinId="3"/>
    <cellStyle name="Normal" xfId="0" builtinId="0"/>
    <cellStyle name="Percent 4"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P%20XEP%20DVHC%202026-2030/HO%20SO%20BINH%20PHUOC/9.%2020-4%20B&#272;TT%20phuong%20an%204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40"/>
      <sheetName val="DTTS"/>
      <sheetName val="DÂN SỐ"/>
    </sheetNames>
    <sheetDataSet>
      <sheetData sheetId="0"/>
      <sheetData sheetId="1"/>
      <sheetData sheetId="2">
        <row r="2">
          <cell r="A2" t="str">
            <v>Thành phố Đồng Xoài</v>
          </cell>
          <cell r="B2">
            <v>147327</v>
          </cell>
        </row>
        <row r="3">
          <cell r="A3" t="str">
            <v>Phường Tân Phú</v>
          </cell>
          <cell r="B3">
            <v>27706</v>
          </cell>
        </row>
        <row r="4">
          <cell r="A4" t="str">
            <v>Phường Tân Bình</v>
          </cell>
          <cell r="B4">
            <v>15221</v>
          </cell>
        </row>
        <row r="5">
          <cell r="A5" t="str">
            <v>Phường Tân Đồng</v>
          </cell>
          <cell r="B5">
            <v>13048</v>
          </cell>
        </row>
        <row r="6">
          <cell r="A6" t="str">
            <v>Phường Tân Thiện</v>
          </cell>
          <cell r="B6">
            <v>12663</v>
          </cell>
        </row>
        <row r="7">
          <cell r="A7" t="str">
            <v>Phường Tân Xuân</v>
          </cell>
          <cell r="B7">
            <v>21076</v>
          </cell>
        </row>
        <row r="8">
          <cell r="A8" t="str">
            <v>Phường Tiến Thành</v>
          </cell>
          <cell r="B8">
            <v>19527</v>
          </cell>
        </row>
        <row r="9">
          <cell r="A9" t="str">
            <v>Xã Tân Thành</v>
          </cell>
          <cell r="B9">
            <v>16360</v>
          </cell>
        </row>
        <row r="10">
          <cell r="A10" t="str">
            <v>Xã Tiến Hưng</v>
          </cell>
          <cell r="B10">
            <v>21726</v>
          </cell>
        </row>
        <row r="11">
          <cell r="A11" t="str">
            <v>Thị xã Phước Long</v>
          </cell>
          <cell r="B11">
            <v>73043</v>
          </cell>
        </row>
        <row r="12">
          <cell r="A12" t="str">
            <v>Phường Thác Mơ</v>
          </cell>
          <cell r="B12">
            <v>8646</v>
          </cell>
        </row>
        <row r="13">
          <cell r="A13" t="str">
            <v>Phường Long Thủy</v>
          </cell>
          <cell r="B13">
            <v>9057</v>
          </cell>
        </row>
        <row r="14">
          <cell r="A14" t="str">
            <v>Phường Sơn Giang</v>
          </cell>
          <cell r="B14">
            <v>6169</v>
          </cell>
        </row>
        <row r="15">
          <cell r="A15" t="str">
            <v>Phường Long Phước</v>
          </cell>
          <cell r="B15">
            <v>23447</v>
          </cell>
        </row>
        <row r="16">
          <cell r="A16" t="str">
            <v>Phường Phước Bình</v>
          </cell>
          <cell r="B16">
            <v>12238</v>
          </cell>
        </row>
        <row r="17">
          <cell r="A17" t="str">
            <v>Xã Phước Tín</v>
          </cell>
          <cell r="B17">
            <v>9273</v>
          </cell>
        </row>
        <row r="18">
          <cell r="A18" t="str">
            <v>Xã Long Giang</v>
          </cell>
          <cell r="B18">
            <v>4213</v>
          </cell>
        </row>
        <row r="19">
          <cell r="A19" t="str">
            <v>Thị xã Bình Long</v>
          </cell>
          <cell r="B19">
            <v>71502</v>
          </cell>
        </row>
        <row r="20">
          <cell r="A20" t="str">
            <v>Phường An Lộc</v>
          </cell>
          <cell r="B20">
            <v>16642</v>
          </cell>
        </row>
        <row r="21">
          <cell r="A21" t="str">
            <v>Phường Hưng Chiến</v>
          </cell>
          <cell r="B21">
            <v>13952</v>
          </cell>
        </row>
        <row r="22">
          <cell r="A22" t="str">
            <v>Phường Phú Thịnh</v>
          </cell>
          <cell r="B22">
            <v>7638</v>
          </cell>
        </row>
        <row r="23">
          <cell r="A23" t="str">
            <v>Phường Phú Đức</v>
          </cell>
          <cell r="B23">
            <v>5377</v>
          </cell>
        </row>
        <row r="24">
          <cell r="A24" t="str">
            <v>Xã Thanh Phú</v>
          </cell>
          <cell r="B24">
            <v>11502</v>
          </cell>
        </row>
        <row r="25">
          <cell r="A25" t="str">
            <v>Xã Thanh Lương</v>
          </cell>
          <cell r="B25">
            <v>16391</v>
          </cell>
        </row>
        <row r="26">
          <cell r="A26" t="str">
            <v>Thị xã Chơn Thành</v>
          </cell>
          <cell r="B26">
            <v>101196</v>
          </cell>
        </row>
        <row r="27">
          <cell r="A27" t="str">
            <v>Phường Hưng Long</v>
          </cell>
          <cell r="B27">
            <v>22920</v>
          </cell>
        </row>
        <row r="28">
          <cell r="A28" t="str">
            <v>Phường Minh Hưng</v>
          </cell>
          <cell r="B28">
            <v>26043</v>
          </cell>
        </row>
        <row r="29">
          <cell r="A29" t="str">
            <v>Phường Minh Thành</v>
          </cell>
          <cell r="B29">
            <v>8294</v>
          </cell>
        </row>
        <row r="30">
          <cell r="A30" t="str">
            <v>Phường Thành Tâm</v>
          </cell>
          <cell r="B30">
            <v>10286</v>
          </cell>
        </row>
        <row r="31">
          <cell r="A31" t="str">
            <v>Phường Minh Long</v>
          </cell>
          <cell r="B31">
            <v>8080</v>
          </cell>
        </row>
        <row r="32">
          <cell r="A32" t="str">
            <v>Xã Nha Bích</v>
          </cell>
          <cell r="B32">
            <v>6954</v>
          </cell>
        </row>
        <row r="33">
          <cell r="A33" t="str">
            <v>Xã Minh Lập</v>
          </cell>
          <cell r="B33">
            <v>10039</v>
          </cell>
        </row>
        <row r="34">
          <cell r="A34" t="str">
            <v>Xã Minh Thắng</v>
          </cell>
          <cell r="B34">
            <v>5285</v>
          </cell>
        </row>
        <row r="35">
          <cell r="A35" t="str">
            <v>Xã Quang Minh</v>
          </cell>
          <cell r="B35">
            <v>3295</v>
          </cell>
        </row>
        <row r="36">
          <cell r="A36" t="str">
            <v>Huyện Đồng Phú</v>
          </cell>
          <cell r="B36">
            <v>118689</v>
          </cell>
        </row>
        <row r="37">
          <cell r="A37" t="str">
            <v>Thị trấn Tân Phú</v>
          </cell>
          <cell r="B37">
            <v>19824</v>
          </cell>
        </row>
        <row r="38">
          <cell r="A38" t="str">
            <v>Xã Tân Tiến</v>
          </cell>
          <cell r="B38">
            <v>13506</v>
          </cell>
        </row>
        <row r="39">
          <cell r="A39" t="str">
            <v xml:space="preserve">Xã Tân Lập </v>
          </cell>
          <cell r="B39">
            <v>12227</v>
          </cell>
        </row>
        <row r="40">
          <cell r="A40" t="str">
            <v xml:space="preserve">Xã Tân Hòa </v>
          </cell>
          <cell r="B40">
            <v>3922</v>
          </cell>
        </row>
        <row r="41">
          <cell r="A41" t="str">
            <v xml:space="preserve">Xã Tân Lợi </v>
          </cell>
          <cell r="B41">
            <v>4733</v>
          </cell>
        </row>
        <row r="42">
          <cell r="A42" t="str">
            <v xml:space="preserve">Xã Tân Hưng </v>
          </cell>
          <cell r="B42">
            <v>5249</v>
          </cell>
        </row>
        <row r="43">
          <cell r="A43" t="str">
            <v xml:space="preserve">Xã Tân Phước </v>
          </cell>
          <cell r="B43">
            <v>9778</v>
          </cell>
        </row>
        <row r="44">
          <cell r="A44" t="str">
            <v>Xã Đồng Tiến</v>
          </cell>
          <cell r="B44">
            <v>16218</v>
          </cell>
        </row>
        <row r="45">
          <cell r="A45" t="str">
            <v>Xã Đồng Tâm</v>
          </cell>
          <cell r="B45">
            <v>9577</v>
          </cell>
        </row>
        <row r="46">
          <cell r="A46" t="str">
            <v xml:space="preserve">Xã Thuận Phú </v>
          </cell>
          <cell r="B46">
            <v>12391</v>
          </cell>
        </row>
        <row r="47">
          <cell r="A47" t="str">
            <v xml:space="preserve">Xã Thuận Lợi </v>
          </cell>
          <cell r="B47">
            <v>11264</v>
          </cell>
        </row>
        <row r="48">
          <cell r="A48" t="str">
            <v>Huyện Phú Riềng</v>
          </cell>
          <cell r="B48">
            <v>110946</v>
          </cell>
        </row>
        <row r="49">
          <cell r="A49" t="str">
            <v>Xã Phú Riềng</v>
          </cell>
          <cell r="B49">
            <v>20415</v>
          </cell>
        </row>
        <row r="50">
          <cell r="A50" t="str">
            <v>Xã Phú Trung</v>
          </cell>
          <cell r="B50">
            <v>4788</v>
          </cell>
        </row>
        <row r="51">
          <cell r="A51" t="str">
            <v>Xã Bù Nho</v>
          </cell>
          <cell r="B51">
            <v>15817</v>
          </cell>
        </row>
        <row r="52">
          <cell r="A52" t="str">
            <v>Xã Long Tân</v>
          </cell>
          <cell r="B52">
            <v>10457</v>
          </cell>
        </row>
        <row r="53">
          <cell r="A53" t="str">
            <v>Xã Long Hà</v>
          </cell>
          <cell r="B53">
            <v>17157</v>
          </cell>
        </row>
        <row r="54">
          <cell r="A54" t="str">
            <v>Xã Long Bình</v>
          </cell>
          <cell r="B54">
            <v>10152</v>
          </cell>
        </row>
        <row r="55">
          <cell r="A55" t="str">
            <v>Xã Long Hưng</v>
          </cell>
          <cell r="B55">
            <v>9284</v>
          </cell>
        </row>
        <row r="56">
          <cell r="A56" t="str">
            <v>Xã Bình Tân</v>
          </cell>
          <cell r="B56">
            <v>9206</v>
          </cell>
        </row>
        <row r="57">
          <cell r="A57" t="str">
            <v>Xã Bình Sơn</v>
          </cell>
          <cell r="B57">
            <v>4873</v>
          </cell>
        </row>
        <row r="58">
          <cell r="A58" t="str">
            <v>Xã Phước Tân</v>
          </cell>
          <cell r="B58">
            <v>8797</v>
          </cell>
        </row>
        <row r="59">
          <cell r="A59" t="str">
            <v>Huyện Bù Đăng</v>
          </cell>
          <cell r="B59">
            <v>168253</v>
          </cell>
        </row>
        <row r="60">
          <cell r="A60" t="str">
            <v>Thị trấn Đức Phong</v>
          </cell>
          <cell r="B60">
            <v>12688</v>
          </cell>
        </row>
        <row r="61">
          <cell r="A61" t="str">
            <v>Xã Phú Sơn</v>
          </cell>
          <cell r="B61">
            <v>6529</v>
          </cell>
        </row>
        <row r="62">
          <cell r="A62" t="str">
            <v xml:space="preserve">Xã Thọ Sơn </v>
          </cell>
          <cell r="B62">
            <v>8851</v>
          </cell>
        </row>
        <row r="63">
          <cell r="A63" t="str">
            <v xml:space="preserve">Xã Đồng Nai </v>
          </cell>
          <cell r="B63">
            <v>6077</v>
          </cell>
        </row>
        <row r="64">
          <cell r="A64" t="str">
            <v xml:space="preserve">Xã Đoàn Kết </v>
          </cell>
          <cell r="B64">
            <v>6679</v>
          </cell>
        </row>
        <row r="65">
          <cell r="A65" t="str">
            <v xml:space="preserve">Xã Phước Sơn </v>
          </cell>
          <cell r="B65">
            <v>7053</v>
          </cell>
        </row>
        <row r="66">
          <cell r="A66" t="str">
            <v xml:space="preserve">Xã Thống Nhất </v>
          </cell>
          <cell r="B66">
            <v>17359</v>
          </cell>
        </row>
        <row r="67">
          <cell r="A67" t="str">
            <v>Xã Đăng Hà</v>
          </cell>
          <cell r="B67">
            <v>6593</v>
          </cell>
        </row>
        <row r="68">
          <cell r="A68" t="str">
            <v>Xã Đức Liễu</v>
          </cell>
          <cell r="B68">
            <v>15783</v>
          </cell>
        </row>
        <row r="69">
          <cell r="A69" t="str">
            <v xml:space="preserve">Xã Nghĩa Bình </v>
          </cell>
          <cell r="B69">
            <v>5739</v>
          </cell>
        </row>
        <row r="70">
          <cell r="A70" t="str">
            <v>Xã Nghĩa Trung</v>
          </cell>
          <cell r="B70">
            <v>11375</v>
          </cell>
        </row>
        <row r="71">
          <cell r="A71" t="str">
            <v>Xã Minh Hưng</v>
          </cell>
          <cell r="B71">
            <v>12778</v>
          </cell>
        </row>
        <row r="72">
          <cell r="A72" t="str">
            <v>Xã Bình Minh</v>
          </cell>
          <cell r="B72">
            <v>12573</v>
          </cell>
        </row>
        <row r="73">
          <cell r="A73" t="str">
            <v>Xã Bom Bo</v>
          </cell>
          <cell r="B73">
            <v>14491</v>
          </cell>
        </row>
        <row r="74">
          <cell r="A74" t="str">
            <v>Xã Đường 10</v>
          </cell>
          <cell r="B74">
            <v>9296</v>
          </cell>
        </row>
        <row r="75">
          <cell r="A75" t="str">
            <v>Xã Đak Nhau</v>
          </cell>
          <cell r="B75">
            <v>14389</v>
          </cell>
        </row>
        <row r="76">
          <cell r="A76" t="str">
            <v>Huyện Bù Gia Mập</v>
          </cell>
          <cell r="B76">
            <v>93315</v>
          </cell>
        </row>
        <row r="77">
          <cell r="A77" t="str">
            <v>Xã Bù Gia Mập</v>
          </cell>
          <cell r="B77">
            <v>8274</v>
          </cell>
        </row>
        <row r="78">
          <cell r="A78" t="str">
            <v>Xã Đăk Ơ</v>
          </cell>
          <cell r="B78">
            <v>19369</v>
          </cell>
        </row>
        <row r="79">
          <cell r="A79" t="str">
            <v>Xã Đức Hạnh</v>
          </cell>
          <cell r="B79">
            <v>7305</v>
          </cell>
        </row>
        <row r="80">
          <cell r="A80" t="str">
            <v>Xã Phú Văn</v>
          </cell>
          <cell r="B80">
            <v>11209</v>
          </cell>
        </row>
        <row r="81">
          <cell r="A81" t="str">
            <v>Xã Đa Kia</v>
          </cell>
          <cell r="B81">
            <v>11806</v>
          </cell>
        </row>
        <row r="82">
          <cell r="A82" t="str">
            <v>Xã Phước Minh</v>
          </cell>
          <cell r="B82">
            <v>9943</v>
          </cell>
        </row>
        <row r="83">
          <cell r="A83" t="str">
            <v>Xã Bình Thắng</v>
          </cell>
          <cell r="B83">
            <v>10003</v>
          </cell>
        </row>
        <row r="84">
          <cell r="A84" t="str">
            <v>Xã Phú Nghĩa</v>
          </cell>
          <cell r="B84">
            <v>15406</v>
          </cell>
        </row>
        <row r="85">
          <cell r="A85" t="str">
            <v>Huyện Bù Đốp</v>
          </cell>
          <cell r="B85">
            <v>69411</v>
          </cell>
        </row>
        <row r="86">
          <cell r="A86" t="str">
            <v>Xã Hưng Phước</v>
          </cell>
          <cell r="B86">
            <v>7031</v>
          </cell>
        </row>
        <row r="87">
          <cell r="A87" t="str">
            <v>Xã Phước Thiện</v>
          </cell>
          <cell r="B87">
            <v>5396</v>
          </cell>
        </row>
        <row r="88">
          <cell r="A88" t="str">
            <v>Xã Thiện Hưng</v>
          </cell>
          <cell r="B88">
            <v>14015</v>
          </cell>
        </row>
        <row r="89">
          <cell r="A89" t="str">
            <v>Thị trấn Thanh Bình</v>
          </cell>
          <cell r="B89">
            <v>9634</v>
          </cell>
        </row>
        <row r="90">
          <cell r="A90" t="str">
            <v>Xã Thanh Hòa</v>
          </cell>
          <cell r="B90">
            <v>11392</v>
          </cell>
        </row>
        <row r="91">
          <cell r="A91" t="str">
            <v>Xã Tân Tiến</v>
          </cell>
          <cell r="B91">
            <v>9948</v>
          </cell>
        </row>
        <row r="92">
          <cell r="A92" t="str">
            <v>Xã Tân Thành</v>
          </cell>
          <cell r="B92">
            <v>11995</v>
          </cell>
        </row>
        <row r="93">
          <cell r="A93" t="str">
            <v>Huyện Lộc Ninh</v>
          </cell>
          <cell r="B93">
            <v>143185</v>
          </cell>
        </row>
        <row r="94">
          <cell r="A94" t="str">
            <v>Thị trấn Lộc Ninh</v>
          </cell>
          <cell r="B94">
            <v>12629</v>
          </cell>
        </row>
        <row r="95">
          <cell r="A95" t="str">
            <v xml:space="preserve">Xã Lộc Hòa </v>
          </cell>
          <cell r="B95">
            <v>6432</v>
          </cell>
        </row>
        <row r="96">
          <cell r="A96" t="str">
            <v>Xã Lộc An</v>
          </cell>
          <cell r="B96">
            <v>8684</v>
          </cell>
        </row>
        <row r="97">
          <cell r="A97" t="str">
            <v>Xã Lộc Tấn</v>
          </cell>
          <cell r="B97">
            <v>13381</v>
          </cell>
        </row>
        <row r="98">
          <cell r="A98" t="str">
            <v>Xã Lộc Thạnh</v>
          </cell>
          <cell r="B98">
            <v>3907</v>
          </cell>
        </row>
        <row r="99">
          <cell r="A99" t="str">
            <v>Xã Lộc Hiệp</v>
          </cell>
          <cell r="B99">
            <v>10233</v>
          </cell>
        </row>
        <row r="100">
          <cell r="A100" t="str">
            <v>Xã Lộc Thiện</v>
          </cell>
          <cell r="B100">
            <v>10316</v>
          </cell>
        </row>
        <row r="101">
          <cell r="A101" t="str">
            <v>Xã Lộc Thuận</v>
          </cell>
          <cell r="B101">
            <v>10697</v>
          </cell>
        </row>
        <row r="102">
          <cell r="A102" t="str">
            <v>Xã Lộc Quang</v>
          </cell>
          <cell r="B102">
            <v>8484</v>
          </cell>
        </row>
        <row r="103">
          <cell r="A103" t="str">
            <v>Xã Lộc Phú</v>
          </cell>
          <cell r="B103">
            <v>7597</v>
          </cell>
        </row>
        <row r="104">
          <cell r="A104" t="str">
            <v>Xã Lộc Thành</v>
          </cell>
          <cell r="B104">
            <v>9897</v>
          </cell>
        </row>
        <row r="105">
          <cell r="A105" t="str">
            <v>Xã Lộc Thái</v>
          </cell>
          <cell r="B105">
            <v>8887</v>
          </cell>
        </row>
        <row r="106">
          <cell r="A106" t="str">
            <v>Xã Lộc Điền</v>
          </cell>
          <cell r="B106">
            <v>9888</v>
          </cell>
        </row>
        <row r="107">
          <cell r="A107" t="str">
            <v>Xã Lộc Hưng</v>
          </cell>
          <cell r="B107">
            <v>9261</v>
          </cell>
        </row>
        <row r="108">
          <cell r="A108" t="str">
            <v>Xã Lộc Thịnh</v>
          </cell>
          <cell r="B108">
            <v>5441</v>
          </cell>
        </row>
        <row r="109">
          <cell r="A109" t="str">
            <v>Xã Lộc Khánh</v>
          </cell>
          <cell r="B109">
            <v>7451</v>
          </cell>
        </row>
        <row r="110">
          <cell r="A110" t="str">
            <v xml:space="preserve">Huyện Hớn Quản </v>
          </cell>
          <cell r="B110">
            <v>120749</v>
          </cell>
        </row>
        <row r="111">
          <cell r="A111" t="str">
            <v>Xã An Khương</v>
          </cell>
          <cell r="B111">
            <v>8341</v>
          </cell>
        </row>
        <row r="112">
          <cell r="A112" t="str">
            <v>Xã An Phú</v>
          </cell>
          <cell r="B112">
            <v>5189</v>
          </cell>
        </row>
        <row r="113">
          <cell r="A113" t="str">
            <v>Xã Minh Đức</v>
          </cell>
          <cell r="B113">
            <v>5954</v>
          </cell>
        </row>
        <row r="114">
          <cell r="A114" t="str">
            <v>Xã Minh Tâm</v>
          </cell>
          <cell r="B114">
            <v>5801</v>
          </cell>
        </row>
        <row r="115">
          <cell r="A115" t="str">
            <v>Xã Phước An</v>
          </cell>
          <cell r="B115">
            <v>11118</v>
          </cell>
        </row>
        <row r="116">
          <cell r="A116" t="str">
            <v>Xã Tân Hiệp</v>
          </cell>
          <cell r="B116">
            <v>10221</v>
          </cell>
        </row>
        <row r="117">
          <cell r="A117" t="str">
            <v>Xã Tân Hưng</v>
          </cell>
          <cell r="B117">
            <v>14119</v>
          </cell>
        </row>
        <row r="118">
          <cell r="A118" t="str">
            <v>Thị trấn Tân Khai</v>
          </cell>
          <cell r="B118">
            <v>18581</v>
          </cell>
        </row>
        <row r="119">
          <cell r="A119" t="str">
            <v>Xã Tân Lợi</v>
          </cell>
          <cell r="B119">
            <v>9798</v>
          </cell>
        </row>
        <row r="120">
          <cell r="A120" t="str">
            <v>Xã Tân Quan</v>
          </cell>
          <cell r="B120">
            <v>6174</v>
          </cell>
        </row>
        <row r="121">
          <cell r="A121" t="str">
            <v>Xã Thanh An</v>
          </cell>
          <cell r="B121">
            <v>13038</v>
          </cell>
        </row>
        <row r="122">
          <cell r="A122" t="str">
            <v>Xã Thanh Bình</v>
          </cell>
          <cell r="B122">
            <v>5077</v>
          </cell>
        </row>
        <row r="123">
          <cell r="A123" t="str">
            <v>Xã Đồng Nơ</v>
          </cell>
          <cell r="B123">
            <v>7338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3"/>
  <sheetViews>
    <sheetView tabSelected="1" view="pageBreakPreview" zoomScale="80" zoomScaleNormal="100" zoomScaleSheetLayoutView="80" workbookViewId="0">
      <selection activeCell="A2" sqref="A2:L2"/>
    </sheetView>
  </sheetViews>
  <sheetFormatPr defaultColWidth="9.140625" defaultRowHeight="15" x14ac:dyDescent="0.25"/>
  <cols>
    <col min="1" max="1" width="6.28515625" style="192" customWidth="1"/>
    <col min="2" max="2" width="22.140625" style="192" customWidth="1"/>
    <col min="3" max="3" width="19" style="185" customWidth="1"/>
    <col min="4" max="4" width="17.7109375" style="185" customWidth="1"/>
    <col min="5" max="5" width="8" style="185" customWidth="1"/>
    <col min="6" max="6" width="10" style="193" customWidth="1"/>
    <col min="7" max="7" width="10" style="194" customWidth="1"/>
    <col min="8" max="8" width="10.140625" style="195" customWidth="1"/>
    <col min="9" max="9" width="10.140625" style="194" customWidth="1"/>
    <col min="10" max="10" width="10.5703125" style="196" customWidth="1"/>
    <col min="11" max="11" width="13" style="196" customWidth="1"/>
    <col min="12" max="12" width="10.5703125" style="197" hidden="1" customWidth="1"/>
    <col min="13" max="16384" width="9.140625" style="185"/>
  </cols>
  <sheetData>
    <row r="1" spans="1:12" ht="15.75" x14ac:dyDescent="0.25">
      <c r="A1" s="218" t="s">
        <v>484</v>
      </c>
      <c r="B1" s="218"/>
      <c r="C1" s="218"/>
      <c r="D1" s="218"/>
      <c r="E1" s="218"/>
      <c r="F1" s="218"/>
      <c r="G1" s="218"/>
      <c r="H1" s="218"/>
      <c r="I1" s="218"/>
      <c r="J1" s="218"/>
      <c r="K1" s="218"/>
      <c r="L1" s="218"/>
    </row>
    <row r="2" spans="1:12" ht="52.5" customHeight="1" x14ac:dyDescent="0.25">
      <c r="A2" s="220" t="s">
        <v>687</v>
      </c>
      <c r="B2" s="220"/>
      <c r="C2" s="220"/>
      <c r="D2" s="220"/>
      <c r="E2" s="220"/>
      <c r="F2" s="220"/>
      <c r="G2" s="220"/>
      <c r="H2" s="220"/>
      <c r="I2" s="220"/>
      <c r="J2" s="220"/>
      <c r="K2" s="220"/>
      <c r="L2" s="220"/>
    </row>
    <row r="3" spans="1:12" ht="12.95" customHeight="1" x14ac:dyDescent="0.25">
      <c r="A3" s="72"/>
      <c r="B3" s="72"/>
      <c r="C3" s="72"/>
      <c r="D3" s="72"/>
      <c r="E3" s="72"/>
      <c r="F3" s="73"/>
      <c r="G3" s="74"/>
      <c r="H3" s="75"/>
      <c r="I3" s="74"/>
      <c r="J3" s="78"/>
      <c r="K3" s="78"/>
      <c r="L3" s="72"/>
    </row>
    <row r="4" spans="1:12" ht="30" customHeight="1" x14ac:dyDescent="0.25">
      <c r="A4" s="221" t="s">
        <v>0</v>
      </c>
      <c r="B4" s="215" t="s">
        <v>487</v>
      </c>
      <c r="C4" s="215" t="s">
        <v>488</v>
      </c>
      <c r="D4" s="215" t="s">
        <v>2</v>
      </c>
      <c r="E4" s="215" t="s">
        <v>491</v>
      </c>
      <c r="F4" s="215" t="s">
        <v>492</v>
      </c>
      <c r="G4" s="215"/>
      <c r="H4" s="215" t="s">
        <v>493</v>
      </c>
      <c r="I4" s="215"/>
      <c r="J4" s="215" t="s">
        <v>494</v>
      </c>
      <c r="K4" s="215" t="s">
        <v>495</v>
      </c>
      <c r="L4" s="76" t="s">
        <v>7</v>
      </c>
    </row>
    <row r="5" spans="1:12" ht="36" customHeight="1" x14ac:dyDescent="0.25">
      <c r="A5" s="222"/>
      <c r="B5" s="219"/>
      <c r="C5" s="219"/>
      <c r="D5" s="219"/>
      <c r="E5" s="219"/>
      <c r="F5" s="167" t="s">
        <v>490</v>
      </c>
      <c r="G5" s="169" t="s">
        <v>489</v>
      </c>
      <c r="H5" s="170" t="s">
        <v>4</v>
      </c>
      <c r="I5" s="169" t="s">
        <v>489</v>
      </c>
      <c r="J5" s="219"/>
      <c r="K5" s="219"/>
      <c r="L5" s="171" t="s">
        <v>9</v>
      </c>
    </row>
    <row r="6" spans="1:12" ht="15.75" x14ac:dyDescent="0.25">
      <c r="A6" s="172">
        <v>1</v>
      </c>
      <c r="B6" s="173"/>
      <c r="C6" s="173">
        <v>2</v>
      </c>
      <c r="D6" s="173">
        <v>3</v>
      </c>
      <c r="E6" s="173"/>
      <c r="F6" s="174">
        <v>6</v>
      </c>
      <c r="G6" s="174">
        <v>7</v>
      </c>
      <c r="H6" s="175">
        <v>10</v>
      </c>
      <c r="I6" s="174">
        <v>11</v>
      </c>
      <c r="J6" s="174">
        <v>12</v>
      </c>
      <c r="K6" s="168">
        <v>13</v>
      </c>
      <c r="L6" s="176"/>
    </row>
    <row r="7" spans="1:12" ht="15.75" hidden="1" x14ac:dyDescent="0.25">
      <c r="A7" s="172"/>
      <c r="B7" s="173"/>
      <c r="C7" s="173"/>
      <c r="D7" s="173"/>
      <c r="E7" s="173"/>
      <c r="F7" s="203">
        <f>SUM(F9:F164)</f>
        <v>4766.1599999999989</v>
      </c>
      <c r="G7" s="203"/>
      <c r="H7" s="177">
        <f>SUM(H9:H164)</f>
        <v>3086937</v>
      </c>
      <c r="I7" s="174"/>
      <c r="J7" s="174"/>
      <c r="K7" s="168"/>
      <c r="L7" s="176"/>
    </row>
    <row r="8" spans="1:12" ht="20.100000000000001" customHeight="1" x14ac:dyDescent="0.25">
      <c r="A8" s="157" t="s">
        <v>485</v>
      </c>
      <c r="B8" s="158" t="s">
        <v>486</v>
      </c>
      <c r="C8" s="158" t="s">
        <v>486</v>
      </c>
      <c r="D8" s="158"/>
      <c r="E8" s="158"/>
      <c r="F8" s="159"/>
      <c r="G8" s="159"/>
      <c r="H8" s="160"/>
      <c r="I8" s="161"/>
      <c r="J8" s="161"/>
      <c r="K8" s="202"/>
      <c r="L8" s="176"/>
    </row>
    <row r="9" spans="1:12" ht="20.100000000000001" customHeight="1" x14ac:dyDescent="0.25">
      <c r="A9" s="208">
        <v>1</v>
      </c>
      <c r="B9" s="209" t="s">
        <v>496</v>
      </c>
      <c r="C9" s="164" t="s">
        <v>13</v>
      </c>
      <c r="D9" s="164" t="s">
        <v>546</v>
      </c>
      <c r="E9" s="209">
        <v>3</v>
      </c>
      <c r="F9" s="205">
        <v>21.46</v>
      </c>
      <c r="G9" s="217">
        <f>F9/5.5</f>
        <v>3.9018181818181819</v>
      </c>
      <c r="H9" s="213">
        <v>74919</v>
      </c>
      <c r="I9" s="217">
        <f>H9/21000</f>
        <v>3.5675714285714286</v>
      </c>
      <c r="J9" s="216"/>
      <c r="K9" s="216"/>
      <c r="L9" s="178">
        <v>4</v>
      </c>
    </row>
    <row r="10" spans="1:12" ht="20.100000000000001" customHeight="1" x14ac:dyDescent="0.25">
      <c r="A10" s="208"/>
      <c r="B10" s="209"/>
      <c r="C10" s="164" t="s">
        <v>17</v>
      </c>
      <c r="D10" s="164" t="s">
        <v>546</v>
      </c>
      <c r="E10" s="209"/>
      <c r="F10" s="205"/>
      <c r="G10" s="217"/>
      <c r="H10" s="213"/>
      <c r="I10" s="217"/>
      <c r="J10" s="216"/>
      <c r="K10" s="216"/>
      <c r="L10" s="178">
        <v>4</v>
      </c>
    </row>
    <row r="11" spans="1:12" ht="20.100000000000001" customHeight="1" x14ac:dyDescent="0.25">
      <c r="A11" s="208"/>
      <c r="B11" s="209"/>
      <c r="C11" s="164" t="s">
        <v>18</v>
      </c>
      <c r="D11" s="164" t="s">
        <v>546</v>
      </c>
      <c r="E11" s="209"/>
      <c r="F11" s="205"/>
      <c r="G11" s="217"/>
      <c r="H11" s="213"/>
      <c r="I11" s="217"/>
      <c r="J11" s="216"/>
      <c r="K11" s="216"/>
      <c r="L11" s="178">
        <v>5</v>
      </c>
    </row>
    <row r="12" spans="1:12" ht="20.100000000000001" customHeight="1" x14ac:dyDescent="0.25">
      <c r="A12" s="208"/>
      <c r="B12" s="209"/>
      <c r="C12" s="164" t="s">
        <v>19</v>
      </c>
      <c r="D12" s="164" t="s">
        <v>546</v>
      </c>
      <c r="E12" s="209"/>
      <c r="F12" s="205"/>
      <c r="G12" s="217"/>
      <c r="H12" s="213"/>
      <c r="I12" s="217"/>
      <c r="J12" s="216"/>
      <c r="K12" s="216"/>
      <c r="L12" s="178">
        <v>4</v>
      </c>
    </row>
    <row r="13" spans="1:12" ht="20.100000000000001" customHeight="1" x14ac:dyDescent="0.25">
      <c r="A13" s="208">
        <v>2</v>
      </c>
      <c r="B13" s="209" t="s">
        <v>497</v>
      </c>
      <c r="C13" s="164" t="s">
        <v>20</v>
      </c>
      <c r="D13" s="164" t="s">
        <v>546</v>
      </c>
      <c r="E13" s="209">
        <v>5</v>
      </c>
      <c r="F13" s="205">
        <v>31.03</v>
      </c>
      <c r="G13" s="217">
        <f>F13/5.5</f>
        <v>5.6418181818181816</v>
      </c>
      <c r="H13" s="213">
        <v>197060</v>
      </c>
      <c r="I13" s="217">
        <f>H13/21000</f>
        <v>9.3838095238095232</v>
      </c>
      <c r="J13" s="216"/>
      <c r="K13" s="216"/>
      <c r="L13" s="178">
        <v>5</v>
      </c>
    </row>
    <row r="14" spans="1:12" ht="20.100000000000001" customHeight="1" x14ac:dyDescent="0.25">
      <c r="A14" s="208"/>
      <c r="B14" s="209"/>
      <c r="C14" s="164" t="s">
        <v>22</v>
      </c>
      <c r="D14" s="164" t="s">
        <v>546</v>
      </c>
      <c r="E14" s="209"/>
      <c r="F14" s="205"/>
      <c r="G14" s="217"/>
      <c r="H14" s="213"/>
      <c r="I14" s="217"/>
      <c r="J14" s="216"/>
      <c r="K14" s="216"/>
      <c r="L14" s="178">
        <v>9</v>
      </c>
    </row>
    <row r="15" spans="1:12" ht="20.100000000000001" customHeight="1" x14ac:dyDescent="0.25">
      <c r="A15" s="208"/>
      <c r="B15" s="209"/>
      <c r="C15" s="164" t="s">
        <v>23</v>
      </c>
      <c r="D15" s="164" t="s">
        <v>546</v>
      </c>
      <c r="E15" s="209"/>
      <c r="F15" s="205"/>
      <c r="G15" s="217"/>
      <c r="H15" s="213"/>
      <c r="I15" s="217"/>
      <c r="J15" s="216"/>
      <c r="K15" s="216"/>
      <c r="L15" s="178">
        <v>13</v>
      </c>
    </row>
    <row r="16" spans="1:12" ht="20.100000000000001" customHeight="1" x14ac:dyDescent="0.25">
      <c r="A16" s="208"/>
      <c r="B16" s="209"/>
      <c r="C16" s="164" t="s">
        <v>26</v>
      </c>
      <c r="D16" s="164" t="s">
        <v>546</v>
      </c>
      <c r="E16" s="209"/>
      <c r="F16" s="205"/>
      <c r="G16" s="217"/>
      <c r="H16" s="213"/>
      <c r="I16" s="217"/>
      <c r="J16" s="216"/>
      <c r="K16" s="216"/>
      <c r="L16" s="178"/>
    </row>
    <row r="17" spans="1:12" ht="20.100000000000001" customHeight="1" x14ac:dyDescent="0.25">
      <c r="A17" s="208"/>
      <c r="B17" s="209"/>
      <c r="C17" s="164" t="s">
        <v>27</v>
      </c>
      <c r="D17" s="164" t="s">
        <v>546</v>
      </c>
      <c r="E17" s="209"/>
      <c r="F17" s="205"/>
      <c r="G17" s="217"/>
      <c r="H17" s="213"/>
      <c r="I17" s="217"/>
      <c r="J17" s="216"/>
      <c r="K17" s="216"/>
      <c r="L17" s="178"/>
    </row>
    <row r="18" spans="1:12" ht="20.100000000000001" customHeight="1" x14ac:dyDescent="0.25">
      <c r="A18" s="208"/>
      <c r="B18" s="209"/>
      <c r="C18" s="164" t="s">
        <v>30</v>
      </c>
      <c r="D18" s="164" t="s">
        <v>546</v>
      </c>
      <c r="E18" s="209"/>
      <c r="F18" s="205"/>
      <c r="G18" s="217"/>
      <c r="H18" s="213"/>
      <c r="I18" s="217"/>
      <c r="J18" s="216"/>
      <c r="K18" s="216"/>
      <c r="L18" s="178"/>
    </row>
    <row r="19" spans="1:12" ht="20.100000000000001" customHeight="1" x14ac:dyDescent="0.25">
      <c r="A19" s="208">
        <v>3</v>
      </c>
      <c r="B19" s="209" t="s">
        <v>498</v>
      </c>
      <c r="C19" s="164" t="s">
        <v>31</v>
      </c>
      <c r="D19" s="164" t="s">
        <v>546</v>
      </c>
      <c r="E19" s="209">
        <v>3</v>
      </c>
      <c r="F19" s="205">
        <v>10.81</v>
      </c>
      <c r="G19" s="217">
        <f>F19/5.5</f>
        <v>1.9654545454545456</v>
      </c>
      <c r="H19" s="213">
        <v>139441</v>
      </c>
      <c r="I19" s="217">
        <f>H19/21000</f>
        <v>6.6400476190476194</v>
      </c>
      <c r="J19" s="216"/>
      <c r="K19" s="216"/>
      <c r="L19" s="178"/>
    </row>
    <row r="20" spans="1:12" ht="20.100000000000001" customHeight="1" x14ac:dyDescent="0.25">
      <c r="A20" s="208"/>
      <c r="B20" s="209"/>
      <c r="C20" s="164" t="s">
        <v>25</v>
      </c>
      <c r="D20" s="164" t="s">
        <v>546</v>
      </c>
      <c r="E20" s="209"/>
      <c r="F20" s="205"/>
      <c r="G20" s="217"/>
      <c r="H20" s="213"/>
      <c r="I20" s="217"/>
      <c r="J20" s="216"/>
      <c r="K20" s="216"/>
      <c r="L20" s="178">
        <v>13</v>
      </c>
    </row>
    <row r="21" spans="1:12" ht="20.100000000000001" customHeight="1" x14ac:dyDescent="0.25">
      <c r="A21" s="208"/>
      <c r="B21" s="209"/>
      <c r="C21" s="164" t="s">
        <v>28</v>
      </c>
      <c r="D21" s="164" t="s">
        <v>546</v>
      </c>
      <c r="E21" s="209"/>
      <c r="F21" s="205"/>
      <c r="G21" s="217"/>
      <c r="H21" s="213"/>
      <c r="I21" s="217"/>
      <c r="J21" s="216"/>
      <c r="K21" s="216"/>
      <c r="L21" s="178">
        <v>7</v>
      </c>
    </row>
    <row r="22" spans="1:12" ht="20.100000000000001" customHeight="1" x14ac:dyDescent="0.25">
      <c r="A22" s="208"/>
      <c r="B22" s="209"/>
      <c r="C22" s="164" t="s">
        <v>29</v>
      </c>
      <c r="D22" s="164" t="s">
        <v>546</v>
      </c>
      <c r="E22" s="209"/>
      <c r="F22" s="205"/>
      <c r="G22" s="217"/>
      <c r="H22" s="213"/>
      <c r="I22" s="217"/>
      <c r="J22" s="216"/>
      <c r="K22" s="216"/>
      <c r="L22" s="178">
        <v>3</v>
      </c>
    </row>
    <row r="23" spans="1:12" ht="20.100000000000001" customHeight="1" x14ac:dyDescent="0.25">
      <c r="A23" s="208">
        <v>4</v>
      </c>
      <c r="B23" s="209" t="s">
        <v>499</v>
      </c>
      <c r="C23" s="164" t="s">
        <v>44</v>
      </c>
      <c r="D23" s="164" t="s">
        <v>546</v>
      </c>
      <c r="E23" s="209">
        <v>2</v>
      </c>
      <c r="F23" s="205">
        <v>44.91</v>
      </c>
      <c r="G23" s="217">
        <f>F23/5.5</f>
        <v>8.1654545454545442</v>
      </c>
      <c r="H23" s="213">
        <v>168614</v>
      </c>
      <c r="I23" s="217">
        <f>H23/21000</f>
        <v>8.029238095238096</v>
      </c>
      <c r="J23" s="216"/>
      <c r="K23" s="216"/>
      <c r="L23" s="178"/>
    </row>
    <row r="24" spans="1:12" ht="20.100000000000001" customHeight="1" x14ac:dyDescent="0.25">
      <c r="A24" s="208"/>
      <c r="B24" s="209"/>
      <c r="C24" s="164" t="s">
        <v>32</v>
      </c>
      <c r="D24" s="164" t="s">
        <v>546</v>
      </c>
      <c r="E24" s="209"/>
      <c r="F24" s="205"/>
      <c r="G24" s="217"/>
      <c r="H24" s="213"/>
      <c r="I24" s="217"/>
      <c r="J24" s="216"/>
      <c r="K24" s="216"/>
      <c r="L24" s="178">
        <v>13</v>
      </c>
    </row>
    <row r="25" spans="1:12" ht="20.100000000000001" customHeight="1" x14ac:dyDescent="0.25">
      <c r="A25" s="208"/>
      <c r="B25" s="209"/>
      <c r="C25" s="164" t="s">
        <v>33</v>
      </c>
      <c r="D25" s="164" t="s">
        <v>546</v>
      </c>
      <c r="E25" s="209"/>
      <c r="F25" s="205"/>
      <c r="G25" s="217"/>
      <c r="H25" s="213"/>
      <c r="I25" s="217"/>
      <c r="J25" s="216"/>
      <c r="K25" s="216"/>
      <c r="L25" s="178">
        <v>12</v>
      </c>
    </row>
    <row r="26" spans="1:12" ht="20.100000000000001" customHeight="1" x14ac:dyDescent="0.25">
      <c r="A26" s="208">
        <v>5</v>
      </c>
      <c r="B26" s="209" t="s">
        <v>500</v>
      </c>
      <c r="C26" s="164" t="s">
        <v>34</v>
      </c>
      <c r="D26" s="164" t="s">
        <v>546</v>
      </c>
      <c r="E26" s="209">
        <v>1</v>
      </c>
      <c r="F26" s="205">
        <v>37.29</v>
      </c>
      <c r="G26" s="217">
        <f>F26/5.5</f>
        <v>6.78</v>
      </c>
      <c r="H26" s="213">
        <v>104972</v>
      </c>
      <c r="I26" s="217">
        <f>H26/21000</f>
        <v>4.9986666666666668</v>
      </c>
      <c r="J26" s="216"/>
      <c r="K26" s="216"/>
      <c r="L26" s="178"/>
    </row>
    <row r="27" spans="1:12" ht="20.100000000000001" customHeight="1" x14ac:dyDescent="0.25">
      <c r="A27" s="208"/>
      <c r="B27" s="209"/>
      <c r="C27" s="164" t="s">
        <v>37</v>
      </c>
      <c r="D27" s="164" t="s">
        <v>556</v>
      </c>
      <c r="E27" s="209"/>
      <c r="F27" s="205"/>
      <c r="G27" s="217"/>
      <c r="H27" s="213"/>
      <c r="I27" s="217"/>
      <c r="J27" s="216"/>
      <c r="K27" s="216"/>
      <c r="L27" s="178">
        <v>3</v>
      </c>
    </row>
    <row r="28" spans="1:12" ht="20.100000000000001" customHeight="1" x14ac:dyDescent="0.25">
      <c r="A28" s="208">
        <v>6</v>
      </c>
      <c r="B28" s="209" t="s">
        <v>501</v>
      </c>
      <c r="C28" s="164" t="s">
        <v>39</v>
      </c>
      <c r="D28" s="164" t="s">
        <v>546</v>
      </c>
      <c r="E28" s="209">
        <v>1</v>
      </c>
      <c r="F28" s="205">
        <v>22.85</v>
      </c>
      <c r="G28" s="217">
        <f>F28/5.5</f>
        <v>4.1545454545454552</v>
      </c>
      <c r="H28" s="213">
        <v>78902</v>
      </c>
      <c r="I28" s="217">
        <f>H28/21000</f>
        <v>3.7572380952380953</v>
      </c>
      <c r="J28" s="216"/>
      <c r="K28" s="216"/>
      <c r="L28" s="178">
        <v>12</v>
      </c>
    </row>
    <row r="29" spans="1:12" ht="20.100000000000001" customHeight="1" x14ac:dyDescent="0.25">
      <c r="A29" s="208"/>
      <c r="B29" s="209"/>
      <c r="C29" s="164" t="s">
        <v>42</v>
      </c>
      <c r="D29" s="164" t="s">
        <v>550</v>
      </c>
      <c r="E29" s="209"/>
      <c r="F29" s="205"/>
      <c r="G29" s="217"/>
      <c r="H29" s="213"/>
      <c r="I29" s="217"/>
      <c r="J29" s="216"/>
      <c r="K29" s="216"/>
      <c r="L29" s="178">
        <v>5</v>
      </c>
    </row>
    <row r="30" spans="1:12" ht="20.100000000000001" customHeight="1" x14ac:dyDescent="0.25">
      <c r="A30" s="208">
        <v>7</v>
      </c>
      <c r="B30" s="209" t="s">
        <v>502</v>
      </c>
      <c r="C30" s="164" t="s">
        <v>47</v>
      </c>
      <c r="D30" s="164" t="s">
        <v>546</v>
      </c>
      <c r="E30" s="209">
        <v>2</v>
      </c>
      <c r="F30" s="205">
        <v>32.4</v>
      </c>
      <c r="G30" s="217">
        <f>F30/5.5</f>
        <v>5.8909090909090907</v>
      </c>
      <c r="H30" s="213">
        <v>74184</v>
      </c>
      <c r="I30" s="217">
        <f>H30/21000</f>
        <v>3.5325714285714285</v>
      </c>
      <c r="J30" s="216"/>
      <c r="K30" s="216"/>
      <c r="L30" s="178"/>
    </row>
    <row r="31" spans="1:12" ht="20.100000000000001" customHeight="1" x14ac:dyDescent="0.25">
      <c r="A31" s="208"/>
      <c r="B31" s="209"/>
      <c r="C31" s="164" t="s">
        <v>50</v>
      </c>
      <c r="D31" s="164" t="s">
        <v>546</v>
      </c>
      <c r="E31" s="209"/>
      <c r="F31" s="205"/>
      <c r="G31" s="217"/>
      <c r="H31" s="213"/>
      <c r="I31" s="217"/>
      <c r="J31" s="216"/>
      <c r="K31" s="216"/>
      <c r="L31" s="178"/>
    </row>
    <row r="32" spans="1:12" ht="20.100000000000001" customHeight="1" x14ac:dyDescent="0.25">
      <c r="A32" s="208"/>
      <c r="B32" s="209"/>
      <c r="C32" s="164" t="s">
        <v>51</v>
      </c>
      <c r="D32" s="164" t="s">
        <v>546</v>
      </c>
      <c r="E32" s="209"/>
      <c r="F32" s="205"/>
      <c r="G32" s="217"/>
      <c r="H32" s="213"/>
      <c r="I32" s="217"/>
      <c r="J32" s="216"/>
      <c r="K32" s="216"/>
      <c r="L32" s="178">
        <v>2</v>
      </c>
    </row>
    <row r="33" spans="1:12" ht="20.100000000000001" customHeight="1" x14ac:dyDescent="0.25">
      <c r="A33" s="208">
        <v>8</v>
      </c>
      <c r="B33" s="209" t="s">
        <v>503</v>
      </c>
      <c r="C33" s="164" t="s">
        <v>56</v>
      </c>
      <c r="D33" s="164" t="s">
        <v>549</v>
      </c>
      <c r="E33" s="209">
        <v>3</v>
      </c>
      <c r="F33" s="205">
        <v>98.02000000000001</v>
      </c>
      <c r="G33" s="217">
        <f>F33/30</f>
        <v>3.2673333333333336</v>
      </c>
      <c r="H33" s="213">
        <v>55364</v>
      </c>
      <c r="I33" s="217">
        <f>H33/16000</f>
        <v>3.4602499999999998</v>
      </c>
      <c r="J33" s="216"/>
      <c r="K33" s="216"/>
      <c r="L33" s="178">
        <v>4</v>
      </c>
    </row>
    <row r="34" spans="1:12" ht="20.100000000000001" customHeight="1" x14ac:dyDescent="0.25">
      <c r="A34" s="208"/>
      <c r="B34" s="209"/>
      <c r="C34" s="164" t="s">
        <v>60</v>
      </c>
      <c r="D34" s="164" t="s">
        <v>549</v>
      </c>
      <c r="E34" s="209"/>
      <c r="F34" s="205"/>
      <c r="G34" s="217"/>
      <c r="H34" s="213"/>
      <c r="I34" s="217"/>
      <c r="J34" s="216"/>
      <c r="K34" s="216"/>
      <c r="L34" s="178"/>
    </row>
    <row r="35" spans="1:12" ht="20.100000000000001" customHeight="1" x14ac:dyDescent="0.25">
      <c r="A35" s="208"/>
      <c r="B35" s="209"/>
      <c r="C35" s="164" t="s">
        <v>61</v>
      </c>
      <c r="D35" s="164" t="s">
        <v>549</v>
      </c>
      <c r="E35" s="209"/>
      <c r="F35" s="205"/>
      <c r="G35" s="217"/>
      <c r="H35" s="213"/>
      <c r="I35" s="217"/>
      <c r="J35" s="216"/>
      <c r="K35" s="216"/>
      <c r="L35" s="178">
        <v>5</v>
      </c>
    </row>
    <row r="36" spans="1:12" ht="20.100000000000001" customHeight="1" x14ac:dyDescent="0.25">
      <c r="A36" s="208"/>
      <c r="B36" s="209"/>
      <c r="C36" s="164" t="s">
        <v>62</v>
      </c>
      <c r="D36" s="164" t="s">
        <v>549</v>
      </c>
      <c r="E36" s="209"/>
      <c r="F36" s="205"/>
      <c r="G36" s="217"/>
      <c r="H36" s="213"/>
      <c r="I36" s="217"/>
      <c r="J36" s="216"/>
      <c r="K36" s="216"/>
      <c r="L36" s="178">
        <v>3</v>
      </c>
    </row>
    <row r="37" spans="1:12" ht="20.100000000000001" customHeight="1" x14ac:dyDescent="0.25">
      <c r="A37" s="208">
        <v>9</v>
      </c>
      <c r="B37" s="209" t="s">
        <v>504</v>
      </c>
      <c r="C37" s="164" t="s">
        <v>64</v>
      </c>
      <c r="D37" s="164" t="s">
        <v>549</v>
      </c>
      <c r="E37" s="209">
        <v>4</v>
      </c>
      <c r="F37" s="205">
        <v>108.04</v>
      </c>
      <c r="G37" s="217">
        <f>F37/30</f>
        <v>3.6013333333333337</v>
      </c>
      <c r="H37" s="213">
        <v>78589</v>
      </c>
      <c r="I37" s="217">
        <f>H37/16000</f>
        <v>4.9118124999999999</v>
      </c>
      <c r="J37" s="216"/>
      <c r="K37" s="216"/>
      <c r="L37" s="178"/>
    </row>
    <row r="38" spans="1:12" ht="20.100000000000001" customHeight="1" x14ac:dyDescent="0.25">
      <c r="A38" s="208"/>
      <c r="B38" s="209"/>
      <c r="C38" s="164" t="s">
        <v>65</v>
      </c>
      <c r="D38" s="164" t="s">
        <v>549</v>
      </c>
      <c r="E38" s="209"/>
      <c r="F38" s="205"/>
      <c r="G38" s="217"/>
      <c r="H38" s="213"/>
      <c r="I38" s="217"/>
      <c r="J38" s="216"/>
      <c r="K38" s="216"/>
      <c r="L38" s="178">
        <v>3</v>
      </c>
    </row>
    <row r="39" spans="1:12" ht="20.100000000000001" customHeight="1" x14ac:dyDescent="0.25">
      <c r="A39" s="208"/>
      <c r="B39" s="209"/>
      <c r="C39" s="164" t="s">
        <v>66</v>
      </c>
      <c r="D39" s="164" t="s">
        <v>549</v>
      </c>
      <c r="E39" s="209"/>
      <c r="F39" s="205"/>
      <c r="G39" s="217"/>
      <c r="H39" s="213"/>
      <c r="I39" s="217"/>
      <c r="J39" s="216"/>
      <c r="K39" s="216"/>
      <c r="L39" s="178">
        <v>4</v>
      </c>
    </row>
    <row r="40" spans="1:12" ht="20.100000000000001" customHeight="1" x14ac:dyDescent="0.25">
      <c r="A40" s="208"/>
      <c r="B40" s="209"/>
      <c r="C40" s="164" t="s">
        <v>68</v>
      </c>
      <c r="D40" s="164" t="s">
        <v>549</v>
      </c>
      <c r="E40" s="209"/>
      <c r="F40" s="205"/>
      <c r="G40" s="217"/>
      <c r="H40" s="213"/>
      <c r="I40" s="217"/>
      <c r="J40" s="216"/>
      <c r="K40" s="216"/>
      <c r="L40" s="178">
        <v>4</v>
      </c>
    </row>
    <row r="41" spans="1:12" ht="20.100000000000001" customHeight="1" x14ac:dyDescent="0.25">
      <c r="A41" s="208"/>
      <c r="B41" s="209"/>
      <c r="C41" s="164" t="s">
        <v>69</v>
      </c>
      <c r="D41" s="164" t="s">
        <v>549</v>
      </c>
      <c r="E41" s="209"/>
      <c r="F41" s="205"/>
      <c r="G41" s="217"/>
      <c r="H41" s="213"/>
      <c r="I41" s="217"/>
      <c r="J41" s="216"/>
      <c r="K41" s="216"/>
      <c r="L41" s="178">
        <v>5</v>
      </c>
    </row>
    <row r="42" spans="1:12" ht="20.100000000000001" customHeight="1" x14ac:dyDescent="0.25">
      <c r="A42" s="208">
        <v>10</v>
      </c>
      <c r="B42" s="209" t="s">
        <v>505</v>
      </c>
      <c r="C42" s="164" t="s">
        <v>63</v>
      </c>
      <c r="D42" s="164" t="s">
        <v>549</v>
      </c>
      <c r="E42" s="209">
        <v>2</v>
      </c>
      <c r="F42" s="205">
        <v>170.72</v>
      </c>
      <c r="G42" s="217">
        <f>F42/30</f>
        <v>5.690666666666667</v>
      </c>
      <c r="H42" s="213">
        <v>51088</v>
      </c>
      <c r="I42" s="217">
        <f>H42/16000</f>
        <v>3.1930000000000001</v>
      </c>
      <c r="J42" s="216"/>
      <c r="K42" s="216"/>
      <c r="L42" s="178"/>
    </row>
    <row r="43" spans="1:12" ht="20.100000000000001" customHeight="1" x14ac:dyDescent="0.25">
      <c r="A43" s="208"/>
      <c r="B43" s="209"/>
      <c r="C43" s="164" t="s">
        <v>70</v>
      </c>
      <c r="D43" s="164" t="s">
        <v>549</v>
      </c>
      <c r="E43" s="209"/>
      <c r="F43" s="205"/>
      <c r="G43" s="217"/>
      <c r="H43" s="213"/>
      <c r="I43" s="217"/>
      <c r="J43" s="216"/>
      <c r="K43" s="216"/>
      <c r="L43" s="178">
        <v>4</v>
      </c>
    </row>
    <row r="44" spans="1:12" ht="20.100000000000001" customHeight="1" x14ac:dyDescent="0.25">
      <c r="A44" s="208"/>
      <c r="B44" s="209"/>
      <c r="C44" s="164" t="s">
        <v>73</v>
      </c>
      <c r="D44" s="164" t="s">
        <v>549</v>
      </c>
      <c r="E44" s="209"/>
      <c r="F44" s="205"/>
      <c r="G44" s="217"/>
      <c r="H44" s="213"/>
      <c r="I44" s="217"/>
      <c r="J44" s="216"/>
      <c r="K44" s="216"/>
      <c r="L44" s="178">
        <v>3</v>
      </c>
    </row>
    <row r="45" spans="1:12" ht="20.100000000000001" customHeight="1" x14ac:dyDescent="0.25">
      <c r="A45" s="208">
        <v>11</v>
      </c>
      <c r="B45" s="209" t="s">
        <v>506</v>
      </c>
      <c r="C45" s="164" t="s">
        <v>74</v>
      </c>
      <c r="D45" s="164" t="s">
        <v>548</v>
      </c>
      <c r="E45" s="209">
        <v>2</v>
      </c>
      <c r="F45" s="205">
        <v>85.86</v>
      </c>
      <c r="G45" s="217">
        <f>F45/30</f>
        <v>2.8620000000000001</v>
      </c>
      <c r="H45" s="213">
        <v>55914</v>
      </c>
      <c r="I45" s="217">
        <f>H45/16000</f>
        <v>3.4946250000000001</v>
      </c>
      <c r="J45" s="216"/>
      <c r="K45" s="216"/>
      <c r="L45" s="178">
        <v>5</v>
      </c>
    </row>
    <row r="46" spans="1:12" ht="20.100000000000001" customHeight="1" x14ac:dyDescent="0.25">
      <c r="A46" s="208"/>
      <c r="B46" s="209"/>
      <c r="C46" s="164" t="s">
        <v>77</v>
      </c>
      <c r="D46" s="164" t="s">
        <v>548</v>
      </c>
      <c r="E46" s="209"/>
      <c r="F46" s="205"/>
      <c r="G46" s="217"/>
      <c r="H46" s="213"/>
      <c r="I46" s="217"/>
      <c r="J46" s="216"/>
      <c r="K46" s="216"/>
      <c r="L46" s="178">
        <v>6</v>
      </c>
    </row>
    <row r="47" spans="1:12" ht="20.100000000000001" customHeight="1" x14ac:dyDescent="0.25">
      <c r="A47" s="208"/>
      <c r="B47" s="209"/>
      <c r="C47" s="164" t="s">
        <v>78</v>
      </c>
      <c r="D47" s="164" t="s">
        <v>548</v>
      </c>
      <c r="E47" s="209"/>
      <c r="F47" s="205"/>
      <c r="G47" s="217"/>
      <c r="H47" s="213"/>
      <c r="I47" s="217"/>
      <c r="J47" s="216"/>
      <c r="K47" s="216"/>
      <c r="L47" s="178">
        <v>7</v>
      </c>
    </row>
    <row r="48" spans="1:12" ht="20.100000000000001" customHeight="1" x14ac:dyDescent="0.25">
      <c r="A48" s="208">
        <v>12</v>
      </c>
      <c r="B48" s="209" t="s">
        <v>507</v>
      </c>
      <c r="C48" s="164" t="s">
        <v>79</v>
      </c>
      <c r="D48" s="164" t="s">
        <v>548</v>
      </c>
      <c r="E48" s="209">
        <v>1</v>
      </c>
      <c r="F48" s="205">
        <v>81.83</v>
      </c>
      <c r="G48" s="217">
        <f>F48/30</f>
        <v>2.7276666666666665</v>
      </c>
      <c r="H48" s="213">
        <v>42453</v>
      </c>
      <c r="I48" s="217">
        <f>H48/16000</f>
        <v>2.6533125000000002</v>
      </c>
      <c r="J48" s="216"/>
      <c r="K48" s="216"/>
      <c r="L48" s="178">
        <v>3</v>
      </c>
    </row>
    <row r="49" spans="1:12" ht="20.100000000000001" customHeight="1" x14ac:dyDescent="0.25">
      <c r="A49" s="208"/>
      <c r="B49" s="209"/>
      <c r="C49" s="164" t="s">
        <v>81</v>
      </c>
      <c r="D49" s="164" t="s">
        <v>548</v>
      </c>
      <c r="E49" s="209"/>
      <c r="F49" s="205"/>
      <c r="G49" s="217"/>
      <c r="H49" s="213"/>
      <c r="I49" s="217"/>
      <c r="J49" s="216"/>
      <c r="K49" s="216"/>
      <c r="L49" s="178"/>
    </row>
    <row r="50" spans="1:12" ht="20.100000000000001" customHeight="1" x14ac:dyDescent="0.25">
      <c r="A50" s="208">
        <v>13</v>
      </c>
      <c r="B50" s="209" t="s">
        <v>508</v>
      </c>
      <c r="C50" s="164" t="s">
        <v>83</v>
      </c>
      <c r="D50" s="164" t="s">
        <v>548</v>
      </c>
      <c r="E50" s="209">
        <v>1</v>
      </c>
      <c r="F50" s="205">
        <v>59.41</v>
      </c>
      <c r="G50" s="217">
        <f>F50/30</f>
        <v>1.9803333333333333</v>
      </c>
      <c r="H50" s="213">
        <v>25506</v>
      </c>
      <c r="I50" s="217">
        <f>H50/16000</f>
        <v>1.594125</v>
      </c>
      <c r="J50" s="216"/>
      <c r="K50" s="216"/>
      <c r="L50" s="178"/>
    </row>
    <row r="51" spans="1:12" ht="20.100000000000001" customHeight="1" x14ac:dyDescent="0.25">
      <c r="A51" s="208"/>
      <c r="B51" s="209"/>
      <c r="C51" s="164" t="s">
        <v>93</v>
      </c>
      <c r="D51" s="164" t="s">
        <v>548</v>
      </c>
      <c r="E51" s="209"/>
      <c r="F51" s="205"/>
      <c r="G51" s="217"/>
      <c r="H51" s="213"/>
      <c r="I51" s="217"/>
      <c r="J51" s="216"/>
      <c r="K51" s="216"/>
      <c r="L51" s="178"/>
    </row>
    <row r="52" spans="1:12" ht="20.100000000000001" customHeight="1" x14ac:dyDescent="0.25">
      <c r="A52" s="208">
        <v>14</v>
      </c>
      <c r="B52" s="209" t="s">
        <v>509</v>
      </c>
      <c r="C52" s="164" t="s">
        <v>85</v>
      </c>
      <c r="D52" s="164" t="s">
        <v>548</v>
      </c>
      <c r="E52" s="209">
        <v>3</v>
      </c>
      <c r="F52" s="205">
        <v>130.12</v>
      </c>
      <c r="G52" s="217">
        <f>F52/30</f>
        <v>4.3373333333333335</v>
      </c>
      <c r="H52" s="213">
        <v>93006</v>
      </c>
      <c r="I52" s="217">
        <f>H52/16000</f>
        <v>5.812875</v>
      </c>
      <c r="J52" s="216"/>
      <c r="K52" s="216"/>
      <c r="L52" s="178">
        <v>6</v>
      </c>
    </row>
    <row r="53" spans="1:12" ht="20.100000000000001" customHeight="1" x14ac:dyDescent="0.25">
      <c r="A53" s="208"/>
      <c r="B53" s="209"/>
      <c r="C53" s="164" t="s">
        <v>87</v>
      </c>
      <c r="D53" s="164" t="s">
        <v>548</v>
      </c>
      <c r="E53" s="209"/>
      <c r="F53" s="205"/>
      <c r="G53" s="217"/>
      <c r="H53" s="213"/>
      <c r="I53" s="217"/>
      <c r="J53" s="216"/>
      <c r="K53" s="216"/>
      <c r="L53" s="178"/>
    </row>
    <row r="54" spans="1:12" ht="20.100000000000001" customHeight="1" x14ac:dyDescent="0.25">
      <c r="A54" s="208"/>
      <c r="B54" s="209"/>
      <c r="C54" s="164" t="s">
        <v>88</v>
      </c>
      <c r="D54" s="164" t="s">
        <v>548</v>
      </c>
      <c r="E54" s="209"/>
      <c r="F54" s="205"/>
      <c r="G54" s="217"/>
      <c r="H54" s="213"/>
      <c r="I54" s="217"/>
      <c r="J54" s="216"/>
      <c r="K54" s="216"/>
      <c r="L54" s="178">
        <v>6</v>
      </c>
    </row>
    <row r="55" spans="1:12" ht="20.100000000000001" customHeight="1" x14ac:dyDescent="0.25">
      <c r="A55" s="208"/>
      <c r="B55" s="209"/>
      <c r="C55" s="164" t="s">
        <v>82</v>
      </c>
      <c r="D55" s="164" t="s">
        <v>548</v>
      </c>
      <c r="E55" s="209"/>
      <c r="F55" s="205"/>
      <c r="G55" s="217"/>
      <c r="H55" s="213"/>
      <c r="I55" s="217"/>
      <c r="J55" s="216"/>
      <c r="K55" s="216"/>
      <c r="L55" s="178"/>
    </row>
    <row r="56" spans="1:12" ht="20.100000000000001" customHeight="1" x14ac:dyDescent="0.25">
      <c r="A56" s="208">
        <v>15</v>
      </c>
      <c r="B56" s="209" t="s">
        <v>510</v>
      </c>
      <c r="C56" s="164" t="s">
        <v>89</v>
      </c>
      <c r="D56" s="164" t="s">
        <v>548</v>
      </c>
      <c r="E56" s="209">
        <v>1</v>
      </c>
      <c r="F56" s="205">
        <v>58.32</v>
      </c>
      <c r="G56" s="217">
        <f>F56/30</f>
        <v>1.944</v>
      </c>
      <c r="H56" s="213">
        <v>59666</v>
      </c>
      <c r="I56" s="217">
        <f>H56/16000</f>
        <v>3.7291249999999998</v>
      </c>
      <c r="J56" s="216"/>
      <c r="K56" s="216"/>
      <c r="L56" s="178"/>
    </row>
    <row r="57" spans="1:12" ht="20.100000000000001" customHeight="1" x14ac:dyDescent="0.25">
      <c r="A57" s="208"/>
      <c r="B57" s="209"/>
      <c r="C57" s="164" t="s">
        <v>92</v>
      </c>
      <c r="D57" s="164" t="s">
        <v>548</v>
      </c>
      <c r="E57" s="209"/>
      <c r="F57" s="205"/>
      <c r="G57" s="217"/>
      <c r="H57" s="213"/>
      <c r="I57" s="217"/>
      <c r="J57" s="216"/>
      <c r="K57" s="216"/>
      <c r="L57" s="178">
        <v>8</v>
      </c>
    </row>
    <row r="58" spans="1:12" ht="20.100000000000001" customHeight="1" x14ac:dyDescent="0.25">
      <c r="A58" s="208">
        <v>16</v>
      </c>
      <c r="B58" s="209" t="s">
        <v>511</v>
      </c>
      <c r="C58" s="164" t="s">
        <v>97</v>
      </c>
      <c r="D58" s="164" t="s">
        <v>550</v>
      </c>
      <c r="E58" s="209">
        <v>1</v>
      </c>
      <c r="F58" s="205">
        <v>47.739999999999995</v>
      </c>
      <c r="G58" s="217">
        <f>F58/30</f>
        <v>1.5913333333333333</v>
      </c>
      <c r="H58" s="205">
        <v>24150</v>
      </c>
      <c r="I58" s="217">
        <f>H58/16000</f>
        <v>1.5093749999999999</v>
      </c>
      <c r="J58" s="216"/>
      <c r="K58" s="216"/>
      <c r="L58" s="178">
        <v>6</v>
      </c>
    </row>
    <row r="59" spans="1:12" ht="20.100000000000001" customHeight="1" x14ac:dyDescent="0.25">
      <c r="A59" s="208"/>
      <c r="B59" s="209"/>
      <c r="C59" s="164" t="s">
        <v>98</v>
      </c>
      <c r="D59" s="164" t="s">
        <v>550</v>
      </c>
      <c r="E59" s="209"/>
      <c r="F59" s="205"/>
      <c r="G59" s="217"/>
      <c r="H59" s="205"/>
      <c r="I59" s="217"/>
      <c r="J59" s="216"/>
      <c r="K59" s="216"/>
      <c r="L59" s="178">
        <v>5</v>
      </c>
    </row>
    <row r="60" spans="1:12" ht="20.100000000000001" customHeight="1" x14ac:dyDescent="0.25">
      <c r="A60" s="208">
        <v>17</v>
      </c>
      <c r="B60" s="209" t="s">
        <v>512</v>
      </c>
      <c r="C60" s="164" t="s">
        <v>99</v>
      </c>
      <c r="D60" s="164" t="s">
        <v>550</v>
      </c>
      <c r="E60" s="209">
        <v>1</v>
      </c>
      <c r="F60" s="205">
        <v>36.68</v>
      </c>
      <c r="G60" s="217">
        <f>F60/30</f>
        <v>1.2226666666666666</v>
      </c>
      <c r="H60" s="205">
        <v>83354</v>
      </c>
      <c r="I60" s="217">
        <f>H60/16000</f>
        <v>5.209625</v>
      </c>
      <c r="J60" s="216"/>
      <c r="K60" s="216"/>
      <c r="L60" s="178"/>
    </row>
    <row r="61" spans="1:12" ht="20.100000000000001" customHeight="1" x14ac:dyDescent="0.25">
      <c r="A61" s="208"/>
      <c r="B61" s="209"/>
      <c r="C61" s="164" t="s">
        <v>101</v>
      </c>
      <c r="D61" s="164" t="s">
        <v>550</v>
      </c>
      <c r="E61" s="209"/>
      <c r="F61" s="205"/>
      <c r="G61" s="217"/>
      <c r="H61" s="205"/>
      <c r="I61" s="217"/>
      <c r="J61" s="216"/>
      <c r="K61" s="216"/>
      <c r="L61" s="178"/>
    </row>
    <row r="62" spans="1:12" ht="20.100000000000001" customHeight="1" x14ac:dyDescent="0.25">
      <c r="A62" s="208">
        <v>18</v>
      </c>
      <c r="B62" s="209" t="s">
        <v>513</v>
      </c>
      <c r="C62" s="164" t="s">
        <v>94</v>
      </c>
      <c r="D62" s="164" t="s">
        <v>550</v>
      </c>
      <c r="E62" s="209">
        <v>3</v>
      </c>
      <c r="F62" s="205">
        <v>68.77</v>
      </c>
      <c r="G62" s="217">
        <f>F62/30</f>
        <v>2.2923333333333331</v>
      </c>
      <c r="H62" s="205">
        <v>92712</v>
      </c>
      <c r="I62" s="217">
        <f>H62/16000</f>
        <v>5.7945000000000002</v>
      </c>
      <c r="J62" s="216"/>
      <c r="K62" s="216"/>
      <c r="L62" s="178"/>
    </row>
    <row r="63" spans="1:12" ht="20.100000000000001" customHeight="1" x14ac:dyDescent="0.25">
      <c r="A63" s="208"/>
      <c r="B63" s="209"/>
      <c r="C63" s="164" t="s">
        <v>100</v>
      </c>
      <c r="D63" s="164" t="s">
        <v>550</v>
      </c>
      <c r="E63" s="209"/>
      <c r="F63" s="205"/>
      <c r="G63" s="217"/>
      <c r="H63" s="205"/>
      <c r="I63" s="217"/>
      <c r="J63" s="216"/>
      <c r="K63" s="216"/>
      <c r="L63" s="178"/>
    </row>
    <row r="64" spans="1:12" ht="20.100000000000001" customHeight="1" x14ac:dyDescent="0.25">
      <c r="A64" s="208"/>
      <c r="B64" s="209"/>
      <c r="C64" s="164" t="s">
        <v>102</v>
      </c>
      <c r="D64" s="164" t="s">
        <v>550</v>
      </c>
      <c r="E64" s="209"/>
      <c r="F64" s="205"/>
      <c r="G64" s="217"/>
      <c r="H64" s="205"/>
      <c r="I64" s="217"/>
      <c r="J64" s="216"/>
      <c r="K64" s="216"/>
      <c r="L64" s="178">
        <v>6</v>
      </c>
    </row>
    <row r="65" spans="1:12" ht="20.100000000000001" customHeight="1" x14ac:dyDescent="0.25">
      <c r="A65" s="208"/>
      <c r="B65" s="209"/>
      <c r="C65" s="164" t="s">
        <v>104</v>
      </c>
      <c r="D65" s="164" t="s">
        <v>550</v>
      </c>
      <c r="E65" s="209"/>
      <c r="F65" s="205"/>
      <c r="G65" s="217"/>
      <c r="H65" s="205"/>
      <c r="I65" s="217"/>
      <c r="J65" s="216"/>
      <c r="K65" s="216"/>
      <c r="L65" s="178"/>
    </row>
    <row r="66" spans="1:12" ht="20.100000000000001" customHeight="1" x14ac:dyDescent="0.25">
      <c r="A66" s="208">
        <v>19</v>
      </c>
      <c r="B66" s="209" t="s">
        <v>514</v>
      </c>
      <c r="C66" s="164" t="s">
        <v>105</v>
      </c>
      <c r="D66" s="164" t="s">
        <v>550</v>
      </c>
      <c r="E66" s="209">
        <v>3</v>
      </c>
      <c r="F66" s="205">
        <v>97.5</v>
      </c>
      <c r="G66" s="217">
        <f>F66/30</f>
        <v>3.25</v>
      </c>
      <c r="H66" s="213">
        <v>55559</v>
      </c>
      <c r="I66" s="217">
        <f>H66/16000</f>
        <v>3.4724374999999998</v>
      </c>
      <c r="J66" s="216"/>
      <c r="K66" s="216"/>
      <c r="L66" s="178">
        <v>4</v>
      </c>
    </row>
    <row r="67" spans="1:12" ht="20.100000000000001" customHeight="1" x14ac:dyDescent="0.25">
      <c r="A67" s="208"/>
      <c r="B67" s="209"/>
      <c r="C67" s="164" t="s">
        <v>107</v>
      </c>
      <c r="D67" s="164" t="s">
        <v>550</v>
      </c>
      <c r="E67" s="209"/>
      <c r="F67" s="205"/>
      <c r="G67" s="217"/>
      <c r="H67" s="213"/>
      <c r="I67" s="217"/>
      <c r="J67" s="216"/>
      <c r="K67" s="216"/>
      <c r="L67" s="178">
        <v>4</v>
      </c>
    </row>
    <row r="68" spans="1:12" ht="20.100000000000001" customHeight="1" x14ac:dyDescent="0.25">
      <c r="A68" s="208"/>
      <c r="B68" s="209"/>
      <c r="C68" s="164" t="s">
        <v>108</v>
      </c>
      <c r="D68" s="164" t="s">
        <v>550</v>
      </c>
      <c r="E68" s="209"/>
      <c r="F68" s="205"/>
      <c r="G68" s="217"/>
      <c r="H68" s="213"/>
      <c r="I68" s="217"/>
      <c r="J68" s="216"/>
      <c r="K68" s="216"/>
      <c r="L68" s="178">
        <v>3</v>
      </c>
    </row>
    <row r="69" spans="1:12" ht="20.100000000000001" customHeight="1" x14ac:dyDescent="0.25">
      <c r="A69" s="208"/>
      <c r="B69" s="209"/>
      <c r="C69" s="164" t="s">
        <v>120</v>
      </c>
      <c r="D69" s="164" t="s">
        <v>550</v>
      </c>
      <c r="E69" s="209"/>
      <c r="F69" s="205"/>
      <c r="G69" s="217"/>
      <c r="H69" s="213"/>
      <c r="I69" s="217"/>
      <c r="J69" s="216"/>
      <c r="K69" s="216"/>
      <c r="L69" s="178"/>
    </row>
    <row r="70" spans="1:12" ht="20.100000000000001" customHeight="1" x14ac:dyDescent="0.25">
      <c r="A70" s="208">
        <v>20</v>
      </c>
      <c r="B70" s="209" t="s">
        <v>515</v>
      </c>
      <c r="C70" s="164" t="s">
        <v>109</v>
      </c>
      <c r="D70" s="164" t="s">
        <v>550</v>
      </c>
      <c r="E70" s="209">
        <v>3</v>
      </c>
      <c r="F70" s="205">
        <v>57.64</v>
      </c>
      <c r="G70" s="217">
        <f>F70/30</f>
        <v>1.9213333333333333</v>
      </c>
      <c r="H70" s="213">
        <v>57825</v>
      </c>
      <c r="I70" s="217">
        <f>H70/16000</f>
        <v>3.6140625000000002</v>
      </c>
      <c r="J70" s="216"/>
      <c r="K70" s="216"/>
      <c r="L70" s="178">
        <v>3</v>
      </c>
    </row>
    <row r="71" spans="1:12" ht="20.100000000000001" customHeight="1" x14ac:dyDescent="0.25">
      <c r="A71" s="208"/>
      <c r="B71" s="209"/>
      <c r="C71" s="164" t="s">
        <v>112</v>
      </c>
      <c r="D71" s="164" t="s">
        <v>550</v>
      </c>
      <c r="E71" s="209"/>
      <c r="F71" s="205"/>
      <c r="G71" s="217"/>
      <c r="H71" s="213"/>
      <c r="I71" s="217"/>
      <c r="J71" s="216"/>
      <c r="K71" s="216"/>
      <c r="L71" s="178">
        <v>2</v>
      </c>
    </row>
    <row r="72" spans="1:12" ht="20.100000000000001" customHeight="1" x14ac:dyDescent="0.25">
      <c r="A72" s="208"/>
      <c r="B72" s="209"/>
      <c r="C72" s="164" t="s">
        <v>113</v>
      </c>
      <c r="D72" s="164" t="s">
        <v>550</v>
      </c>
      <c r="E72" s="209"/>
      <c r="F72" s="205"/>
      <c r="G72" s="217"/>
      <c r="H72" s="213"/>
      <c r="I72" s="217"/>
      <c r="J72" s="216"/>
      <c r="K72" s="216"/>
      <c r="L72" s="178"/>
    </row>
    <row r="73" spans="1:12" ht="20.100000000000001" customHeight="1" x14ac:dyDescent="0.25">
      <c r="A73" s="208"/>
      <c r="B73" s="209"/>
      <c r="C73" s="164" t="s">
        <v>114</v>
      </c>
      <c r="D73" s="164" t="s">
        <v>550</v>
      </c>
      <c r="E73" s="209"/>
      <c r="F73" s="205"/>
      <c r="G73" s="217"/>
      <c r="H73" s="213"/>
      <c r="I73" s="217"/>
      <c r="J73" s="216"/>
      <c r="K73" s="216"/>
      <c r="L73" s="178"/>
    </row>
    <row r="74" spans="1:12" ht="20.100000000000001" customHeight="1" x14ac:dyDescent="0.25">
      <c r="A74" s="208">
        <v>21</v>
      </c>
      <c r="B74" s="209" t="s">
        <v>516</v>
      </c>
      <c r="C74" s="164" t="s">
        <v>115</v>
      </c>
      <c r="D74" s="164" t="s">
        <v>551</v>
      </c>
      <c r="E74" s="209">
        <v>3</v>
      </c>
      <c r="F74" s="205">
        <v>98.86999999999999</v>
      </c>
      <c r="G74" s="217">
        <f>F74/30</f>
        <v>3.2956666666666665</v>
      </c>
      <c r="H74" s="213">
        <v>71921</v>
      </c>
      <c r="I74" s="217">
        <f>H74/16000</f>
        <v>4.4950625000000004</v>
      </c>
      <c r="J74" s="216"/>
      <c r="K74" s="216"/>
      <c r="L74" s="178">
        <v>6</v>
      </c>
    </row>
    <row r="75" spans="1:12" ht="20.100000000000001" customHeight="1" x14ac:dyDescent="0.25">
      <c r="A75" s="208"/>
      <c r="B75" s="209"/>
      <c r="C75" s="164" t="s">
        <v>118</v>
      </c>
      <c r="D75" s="164" t="s">
        <v>551</v>
      </c>
      <c r="E75" s="209"/>
      <c r="F75" s="205"/>
      <c r="G75" s="217"/>
      <c r="H75" s="213"/>
      <c r="I75" s="217"/>
      <c r="J75" s="216"/>
      <c r="K75" s="216"/>
      <c r="L75" s="178">
        <v>4</v>
      </c>
    </row>
    <row r="76" spans="1:12" ht="20.100000000000001" customHeight="1" x14ac:dyDescent="0.25">
      <c r="A76" s="208"/>
      <c r="B76" s="209"/>
      <c r="C76" s="164" t="s">
        <v>119</v>
      </c>
      <c r="D76" s="164" t="s">
        <v>551</v>
      </c>
      <c r="E76" s="209"/>
      <c r="F76" s="205"/>
      <c r="G76" s="217"/>
      <c r="H76" s="213"/>
      <c r="I76" s="217"/>
      <c r="J76" s="216"/>
      <c r="K76" s="216"/>
      <c r="L76" s="178">
        <v>3</v>
      </c>
    </row>
    <row r="77" spans="1:12" ht="20.100000000000001" customHeight="1" x14ac:dyDescent="0.25">
      <c r="A77" s="208"/>
      <c r="B77" s="209"/>
      <c r="C77" s="164" t="s">
        <v>273</v>
      </c>
      <c r="D77" s="164" t="s">
        <v>551</v>
      </c>
      <c r="E77" s="209"/>
      <c r="F77" s="205"/>
      <c r="G77" s="217"/>
      <c r="H77" s="213"/>
      <c r="I77" s="217"/>
      <c r="J77" s="216"/>
      <c r="K77" s="216"/>
      <c r="L77" s="178"/>
    </row>
    <row r="78" spans="1:12" ht="20.100000000000001" customHeight="1" x14ac:dyDescent="0.25">
      <c r="A78" s="208">
        <v>22</v>
      </c>
      <c r="B78" s="209" t="s">
        <v>517</v>
      </c>
      <c r="C78" s="164" t="s">
        <v>123</v>
      </c>
      <c r="D78" s="164" t="s">
        <v>551</v>
      </c>
      <c r="E78" s="209">
        <v>2</v>
      </c>
      <c r="F78" s="205">
        <v>82.72</v>
      </c>
      <c r="G78" s="217">
        <f>F78/30</f>
        <v>2.7573333333333334</v>
      </c>
      <c r="H78" s="213">
        <v>79274</v>
      </c>
      <c r="I78" s="217">
        <f>H78/16000</f>
        <v>4.9546250000000001</v>
      </c>
      <c r="J78" s="216"/>
      <c r="K78" s="216"/>
      <c r="L78" s="178">
        <v>6</v>
      </c>
    </row>
    <row r="79" spans="1:12" ht="20.100000000000001" customHeight="1" x14ac:dyDescent="0.25">
      <c r="A79" s="208"/>
      <c r="B79" s="209"/>
      <c r="C79" s="164" t="s">
        <v>124</v>
      </c>
      <c r="D79" s="164" t="s">
        <v>551</v>
      </c>
      <c r="E79" s="209"/>
      <c r="F79" s="205"/>
      <c r="G79" s="217"/>
      <c r="H79" s="213"/>
      <c r="I79" s="217"/>
      <c r="J79" s="216"/>
      <c r="K79" s="216"/>
      <c r="L79" s="178">
        <v>7</v>
      </c>
    </row>
    <row r="80" spans="1:12" ht="20.100000000000001" customHeight="1" x14ac:dyDescent="0.25">
      <c r="A80" s="208"/>
      <c r="B80" s="209"/>
      <c r="C80" s="164" t="s">
        <v>128</v>
      </c>
      <c r="D80" s="164" t="s">
        <v>551</v>
      </c>
      <c r="E80" s="209"/>
      <c r="F80" s="205"/>
      <c r="G80" s="217"/>
      <c r="H80" s="213"/>
      <c r="I80" s="217"/>
      <c r="J80" s="216"/>
      <c r="K80" s="216"/>
      <c r="L80" s="178"/>
    </row>
    <row r="81" spans="1:12" ht="20.100000000000001" customHeight="1" x14ac:dyDescent="0.25">
      <c r="A81" s="208">
        <v>23</v>
      </c>
      <c r="B81" s="209" t="s">
        <v>518</v>
      </c>
      <c r="C81" s="164" t="s">
        <v>125</v>
      </c>
      <c r="D81" s="164" t="s">
        <v>551</v>
      </c>
      <c r="E81" s="209">
        <v>3</v>
      </c>
      <c r="F81" s="205">
        <v>120.07</v>
      </c>
      <c r="G81" s="217">
        <f>F81/30</f>
        <v>4.0023333333333335</v>
      </c>
      <c r="H81" s="205">
        <v>71665</v>
      </c>
      <c r="I81" s="217">
        <f>H81/16000</f>
        <v>4.4790625000000004</v>
      </c>
      <c r="J81" s="216"/>
      <c r="K81" s="216"/>
      <c r="L81" s="178">
        <v>3</v>
      </c>
    </row>
    <row r="82" spans="1:12" ht="20.100000000000001" customHeight="1" x14ac:dyDescent="0.25">
      <c r="A82" s="208"/>
      <c r="B82" s="209"/>
      <c r="C82" s="164" t="s">
        <v>127</v>
      </c>
      <c r="D82" s="164" t="s">
        <v>551</v>
      </c>
      <c r="E82" s="209"/>
      <c r="F82" s="205"/>
      <c r="G82" s="217"/>
      <c r="H82" s="205"/>
      <c r="I82" s="217"/>
      <c r="J82" s="216"/>
      <c r="K82" s="216"/>
      <c r="L82" s="178">
        <v>5</v>
      </c>
    </row>
    <row r="83" spans="1:12" ht="20.100000000000001" customHeight="1" x14ac:dyDescent="0.25">
      <c r="A83" s="208"/>
      <c r="B83" s="209"/>
      <c r="C83" s="164" t="s">
        <v>129</v>
      </c>
      <c r="D83" s="164" t="s">
        <v>554</v>
      </c>
      <c r="E83" s="209"/>
      <c r="F83" s="205"/>
      <c r="G83" s="217"/>
      <c r="H83" s="205"/>
      <c r="I83" s="217"/>
      <c r="J83" s="216"/>
      <c r="K83" s="216"/>
      <c r="L83" s="178">
        <v>4</v>
      </c>
    </row>
    <row r="84" spans="1:12" ht="20.100000000000001" customHeight="1" x14ac:dyDescent="0.25">
      <c r="A84" s="208"/>
      <c r="B84" s="209"/>
      <c r="C84" s="164" t="s">
        <v>200</v>
      </c>
      <c r="D84" s="164" t="s">
        <v>554</v>
      </c>
      <c r="E84" s="209"/>
      <c r="F84" s="205"/>
      <c r="G84" s="217"/>
      <c r="H84" s="205"/>
      <c r="I84" s="217"/>
      <c r="J84" s="216"/>
      <c r="K84" s="216"/>
      <c r="L84" s="178">
        <v>7</v>
      </c>
    </row>
    <row r="85" spans="1:12" ht="20.100000000000001" customHeight="1" x14ac:dyDescent="0.25">
      <c r="A85" s="208">
        <v>24</v>
      </c>
      <c r="B85" s="209" t="s">
        <v>519</v>
      </c>
      <c r="C85" s="164" t="s">
        <v>131</v>
      </c>
      <c r="D85" s="164" t="s">
        <v>547</v>
      </c>
      <c r="E85" s="209">
        <v>2</v>
      </c>
      <c r="F85" s="205">
        <v>77.209999999999994</v>
      </c>
      <c r="G85" s="217">
        <f>F85/5.5</f>
        <v>14.038181818181817</v>
      </c>
      <c r="H85" s="213">
        <v>36195</v>
      </c>
      <c r="I85" s="217">
        <f>H85/21000</f>
        <v>1.7235714285714285</v>
      </c>
      <c r="J85" s="216"/>
      <c r="K85" s="216"/>
      <c r="L85" s="178">
        <v>4</v>
      </c>
    </row>
    <row r="86" spans="1:12" ht="20.100000000000001" customHeight="1" x14ac:dyDescent="0.25">
      <c r="A86" s="208"/>
      <c r="B86" s="209"/>
      <c r="C86" s="164" t="s">
        <v>135</v>
      </c>
      <c r="D86" s="164" t="s">
        <v>547</v>
      </c>
      <c r="E86" s="209"/>
      <c r="F86" s="205"/>
      <c r="G86" s="217"/>
      <c r="H86" s="213"/>
      <c r="I86" s="217"/>
      <c r="J86" s="216"/>
      <c r="K86" s="216"/>
      <c r="L86" s="178"/>
    </row>
    <row r="87" spans="1:12" ht="20.100000000000001" customHeight="1" x14ac:dyDescent="0.25">
      <c r="A87" s="208"/>
      <c r="B87" s="209"/>
      <c r="C87" s="164" t="s">
        <v>136</v>
      </c>
      <c r="D87" s="164" t="s">
        <v>551</v>
      </c>
      <c r="E87" s="209"/>
      <c r="F87" s="205"/>
      <c r="G87" s="217"/>
      <c r="H87" s="213"/>
      <c r="I87" s="217"/>
      <c r="J87" s="216"/>
      <c r="K87" s="216"/>
      <c r="L87" s="178">
        <v>2</v>
      </c>
    </row>
    <row r="88" spans="1:12" ht="20.100000000000001" customHeight="1" x14ac:dyDescent="0.25">
      <c r="A88" s="208">
        <v>25</v>
      </c>
      <c r="B88" s="209" t="s">
        <v>520</v>
      </c>
      <c r="C88" s="164" t="s">
        <v>137</v>
      </c>
      <c r="D88" s="164" t="s">
        <v>547</v>
      </c>
      <c r="E88" s="209">
        <v>1</v>
      </c>
      <c r="F88" s="205">
        <v>50.849999999999994</v>
      </c>
      <c r="G88" s="217">
        <f>F88/5.5</f>
        <v>9.2454545454545443</v>
      </c>
      <c r="H88" s="213">
        <v>36989</v>
      </c>
      <c r="I88" s="217">
        <f>H88/21000</f>
        <v>1.7613809523809525</v>
      </c>
      <c r="J88" s="216"/>
      <c r="K88" s="216"/>
      <c r="L88" s="178">
        <v>5</v>
      </c>
    </row>
    <row r="89" spans="1:12" ht="20.100000000000001" customHeight="1" x14ac:dyDescent="0.25">
      <c r="A89" s="208"/>
      <c r="B89" s="209"/>
      <c r="C89" s="164" t="s">
        <v>140</v>
      </c>
      <c r="D89" s="164" t="s">
        <v>547</v>
      </c>
      <c r="E89" s="209"/>
      <c r="F89" s="205"/>
      <c r="G89" s="217"/>
      <c r="H89" s="213"/>
      <c r="I89" s="217"/>
      <c r="J89" s="216"/>
      <c r="K89" s="216"/>
      <c r="L89" s="178">
        <v>5</v>
      </c>
    </row>
    <row r="90" spans="1:12" ht="20.100000000000001" customHeight="1" x14ac:dyDescent="0.25">
      <c r="A90" s="208">
        <v>26</v>
      </c>
      <c r="B90" s="209" t="s">
        <v>521</v>
      </c>
      <c r="C90" s="164" t="s">
        <v>147</v>
      </c>
      <c r="D90" s="164" t="s">
        <v>547</v>
      </c>
      <c r="E90" s="209">
        <v>1</v>
      </c>
      <c r="F90" s="205">
        <v>29.189999999999998</v>
      </c>
      <c r="G90" s="217">
        <f>F90/5.5</f>
        <v>5.3072727272727267</v>
      </c>
      <c r="H90" s="213">
        <v>18947</v>
      </c>
      <c r="I90" s="217">
        <f>H90/21000</f>
        <v>0.90223809523809528</v>
      </c>
      <c r="J90" s="216"/>
      <c r="K90" s="216"/>
      <c r="L90" s="178">
        <v>2</v>
      </c>
    </row>
    <row r="91" spans="1:12" ht="20.100000000000001" customHeight="1" x14ac:dyDescent="0.25">
      <c r="A91" s="208"/>
      <c r="B91" s="209"/>
      <c r="C91" s="164" t="s">
        <v>148</v>
      </c>
      <c r="D91" s="164" t="s">
        <v>547</v>
      </c>
      <c r="E91" s="209"/>
      <c r="F91" s="205"/>
      <c r="G91" s="217"/>
      <c r="H91" s="213"/>
      <c r="I91" s="217"/>
      <c r="J91" s="216"/>
      <c r="K91" s="216"/>
      <c r="L91" s="178">
        <v>3</v>
      </c>
    </row>
    <row r="92" spans="1:12" ht="20.100000000000001" customHeight="1" x14ac:dyDescent="0.25">
      <c r="A92" s="208">
        <v>27</v>
      </c>
      <c r="B92" s="209" t="s">
        <v>522</v>
      </c>
      <c r="C92" s="164" t="s">
        <v>141</v>
      </c>
      <c r="D92" s="164" t="s">
        <v>547</v>
      </c>
      <c r="E92" s="209">
        <v>4</v>
      </c>
      <c r="F92" s="205">
        <v>21.32</v>
      </c>
      <c r="G92" s="217">
        <f>F92/5.5</f>
        <v>3.8763636363636365</v>
      </c>
      <c r="H92" s="213">
        <v>77070</v>
      </c>
      <c r="I92" s="217">
        <f>H92/21000</f>
        <v>3.67</v>
      </c>
      <c r="J92" s="216"/>
      <c r="K92" s="216"/>
      <c r="L92" s="178">
        <v>15</v>
      </c>
    </row>
    <row r="93" spans="1:12" ht="20.100000000000001" customHeight="1" x14ac:dyDescent="0.25">
      <c r="A93" s="208"/>
      <c r="B93" s="209"/>
      <c r="C93" s="164" t="s">
        <v>143</v>
      </c>
      <c r="D93" s="164" t="s">
        <v>547</v>
      </c>
      <c r="E93" s="209"/>
      <c r="F93" s="205"/>
      <c r="G93" s="217"/>
      <c r="H93" s="213"/>
      <c r="I93" s="217"/>
      <c r="J93" s="216"/>
      <c r="K93" s="216"/>
      <c r="L93" s="178"/>
    </row>
    <row r="94" spans="1:12" ht="20.100000000000001" customHeight="1" x14ac:dyDescent="0.25">
      <c r="A94" s="208"/>
      <c r="B94" s="209"/>
      <c r="C94" s="164" t="s">
        <v>144</v>
      </c>
      <c r="D94" s="164" t="s">
        <v>547</v>
      </c>
      <c r="E94" s="209"/>
      <c r="F94" s="205"/>
      <c r="G94" s="217"/>
      <c r="H94" s="213"/>
      <c r="I94" s="217"/>
      <c r="J94" s="216"/>
      <c r="K94" s="216"/>
      <c r="L94" s="178"/>
    </row>
    <row r="95" spans="1:12" ht="20.100000000000001" customHeight="1" x14ac:dyDescent="0.25">
      <c r="A95" s="208"/>
      <c r="B95" s="209"/>
      <c r="C95" s="164" t="s">
        <v>146</v>
      </c>
      <c r="D95" s="164" t="s">
        <v>547</v>
      </c>
      <c r="E95" s="209"/>
      <c r="F95" s="205"/>
      <c r="G95" s="217"/>
      <c r="H95" s="213"/>
      <c r="I95" s="217"/>
      <c r="J95" s="216"/>
      <c r="K95" s="216"/>
      <c r="L95" s="178"/>
    </row>
    <row r="96" spans="1:12" ht="20.100000000000001" customHeight="1" x14ac:dyDescent="0.25">
      <c r="A96" s="208"/>
      <c r="B96" s="209"/>
      <c r="C96" s="164" t="s">
        <v>145</v>
      </c>
      <c r="D96" s="164" t="s">
        <v>547</v>
      </c>
      <c r="E96" s="209"/>
      <c r="F96" s="205"/>
      <c r="G96" s="217"/>
      <c r="H96" s="213"/>
      <c r="I96" s="217"/>
      <c r="J96" s="216"/>
      <c r="K96" s="216"/>
      <c r="L96" s="178">
        <v>2</v>
      </c>
    </row>
    <row r="97" spans="1:12" ht="20.100000000000001" customHeight="1" x14ac:dyDescent="0.25">
      <c r="A97" s="208">
        <v>28</v>
      </c>
      <c r="B97" s="209" t="s">
        <v>523</v>
      </c>
      <c r="C97" s="164" t="s">
        <v>149</v>
      </c>
      <c r="D97" s="164" t="s">
        <v>547</v>
      </c>
      <c r="E97" s="209">
        <v>1</v>
      </c>
      <c r="F97" s="205">
        <v>45.599999999999994</v>
      </c>
      <c r="G97" s="217">
        <f>F97/5.5</f>
        <v>8.2909090909090892</v>
      </c>
      <c r="H97" s="205">
        <v>24931</v>
      </c>
      <c r="I97" s="217">
        <f>H97/21000</f>
        <v>1.1871904761904761</v>
      </c>
      <c r="J97" s="216"/>
      <c r="K97" s="216"/>
      <c r="L97" s="178">
        <v>5</v>
      </c>
    </row>
    <row r="98" spans="1:12" ht="20.100000000000001" customHeight="1" x14ac:dyDescent="0.25">
      <c r="A98" s="208"/>
      <c r="B98" s="209"/>
      <c r="C98" s="164" t="s">
        <v>151</v>
      </c>
      <c r="D98" s="164" t="s">
        <v>547</v>
      </c>
      <c r="E98" s="209"/>
      <c r="F98" s="205"/>
      <c r="G98" s="217"/>
      <c r="H98" s="205"/>
      <c r="I98" s="217"/>
      <c r="J98" s="216"/>
      <c r="K98" s="216"/>
      <c r="L98" s="178">
        <v>2</v>
      </c>
    </row>
    <row r="99" spans="1:12" ht="20.100000000000001" customHeight="1" x14ac:dyDescent="0.25">
      <c r="A99" s="208">
        <v>29</v>
      </c>
      <c r="B99" s="209" t="s">
        <v>524</v>
      </c>
      <c r="C99" s="164" t="s">
        <v>157</v>
      </c>
      <c r="D99" s="164" t="s">
        <v>553</v>
      </c>
      <c r="E99" s="209">
        <v>1</v>
      </c>
      <c r="F99" s="205">
        <v>92.91</v>
      </c>
      <c r="G99" s="217">
        <f>F99/30</f>
        <v>3.097</v>
      </c>
      <c r="H99" s="213">
        <v>21189</v>
      </c>
      <c r="I99" s="217">
        <f>H99/16000</f>
        <v>1.3243125</v>
      </c>
      <c r="J99" s="216"/>
      <c r="K99" s="216"/>
      <c r="L99" s="178"/>
    </row>
    <row r="100" spans="1:12" ht="20.100000000000001" customHeight="1" x14ac:dyDescent="0.25">
      <c r="A100" s="208"/>
      <c r="B100" s="209"/>
      <c r="C100" s="164" t="s">
        <v>152</v>
      </c>
      <c r="D100" s="164" t="s">
        <v>553</v>
      </c>
      <c r="E100" s="209"/>
      <c r="F100" s="205"/>
      <c r="G100" s="217"/>
      <c r="H100" s="213"/>
      <c r="I100" s="217"/>
      <c r="J100" s="216"/>
      <c r="K100" s="216"/>
      <c r="L100" s="178">
        <v>8</v>
      </c>
    </row>
    <row r="101" spans="1:12" ht="20.100000000000001" customHeight="1" x14ac:dyDescent="0.25">
      <c r="A101" s="208">
        <v>30</v>
      </c>
      <c r="B101" s="209" t="s">
        <v>525</v>
      </c>
      <c r="C101" s="164" t="s">
        <v>155</v>
      </c>
      <c r="D101" s="164" t="s">
        <v>548</v>
      </c>
      <c r="E101" s="209">
        <v>2</v>
      </c>
      <c r="F101" s="205">
        <v>82.11</v>
      </c>
      <c r="G101" s="217">
        <f>F101/30</f>
        <v>2.7370000000000001</v>
      </c>
      <c r="H101" s="213">
        <v>26565</v>
      </c>
      <c r="I101" s="217">
        <f>H101/16000</f>
        <v>1.6603125000000001</v>
      </c>
      <c r="J101" s="216"/>
      <c r="K101" s="216"/>
      <c r="L101" s="178">
        <v>2</v>
      </c>
    </row>
    <row r="102" spans="1:12" ht="20.100000000000001" customHeight="1" x14ac:dyDescent="0.25">
      <c r="A102" s="208"/>
      <c r="B102" s="209"/>
      <c r="C102" s="164" t="s">
        <v>156</v>
      </c>
      <c r="D102" s="164" t="s">
        <v>553</v>
      </c>
      <c r="E102" s="209"/>
      <c r="F102" s="205"/>
      <c r="G102" s="217"/>
      <c r="H102" s="213"/>
      <c r="I102" s="217"/>
      <c r="J102" s="216"/>
      <c r="K102" s="216"/>
      <c r="L102" s="186"/>
    </row>
    <row r="103" spans="1:12" ht="20.100000000000001" customHeight="1" x14ac:dyDescent="0.25">
      <c r="A103" s="208"/>
      <c r="B103" s="209"/>
      <c r="C103" s="164" t="s">
        <v>160</v>
      </c>
      <c r="D103" s="164" t="s">
        <v>553</v>
      </c>
      <c r="E103" s="209"/>
      <c r="F103" s="205"/>
      <c r="G103" s="217"/>
      <c r="H103" s="213"/>
      <c r="I103" s="217"/>
      <c r="J103" s="216"/>
      <c r="K103" s="216"/>
      <c r="L103" s="178">
        <v>4</v>
      </c>
    </row>
    <row r="104" spans="1:12" ht="20.100000000000001" customHeight="1" x14ac:dyDescent="0.25">
      <c r="A104" s="208">
        <v>31</v>
      </c>
      <c r="B104" s="209" t="s">
        <v>526</v>
      </c>
      <c r="C104" s="164" t="s">
        <v>161</v>
      </c>
      <c r="D104" s="164" t="s">
        <v>553</v>
      </c>
      <c r="E104" s="209">
        <v>3</v>
      </c>
      <c r="F104" s="205">
        <v>113.13999999999999</v>
      </c>
      <c r="G104" s="217">
        <f>F104/30</f>
        <v>3.7713333333333328</v>
      </c>
      <c r="H104" s="213">
        <v>45728</v>
      </c>
      <c r="I104" s="217">
        <f>H104/16000</f>
        <v>2.8580000000000001</v>
      </c>
      <c r="J104" s="216"/>
      <c r="K104" s="216"/>
      <c r="L104" s="178"/>
    </row>
    <row r="105" spans="1:12" ht="20.100000000000001" customHeight="1" x14ac:dyDescent="0.25">
      <c r="A105" s="208"/>
      <c r="B105" s="209"/>
      <c r="C105" s="164" t="s">
        <v>163</v>
      </c>
      <c r="D105" s="164" t="s">
        <v>553</v>
      </c>
      <c r="E105" s="209"/>
      <c r="F105" s="205"/>
      <c r="G105" s="217"/>
      <c r="H105" s="213"/>
      <c r="I105" s="217"/>
      <c r="J105" s="216"/>
      <c r="K105" s="216"/>
      <c r="L105" s="178">
        <v>3</v>
      </c>
    </row>
    <row r="106" spans="1:12" ht="20.100000000000001" customHeight="1" x14ac:dyDescent="0.25">
      <c r="A106" s="208"/>
      <c r="B106" s="209"/>
      <c r="C106" s="164" t="s">
        <v>176</v>
      </c>
      <c r="D106" s="164" t="s">
        <v>553</v>
      </c>
      <c r="E106" s="209"/>
      <c r="F106" s="205"/>
      <c r="G106" s="217"/>
      <c r="H106" s="213"/>
      <c r="I106" s="217"/>
      <c r="J106" s="216"/>
      <c r="K106" s="216"/>
      <c r="L106" s="178"/>
    </row>
    <row r="107" spans="1:12" ht="20.100000000000001" customHeight="1" x14ac:dyDescent="0.25">
      <c r="A107" s="208"/>
      <c r="B107" s="209"/>
      <c r="C107" s="164" t="s">
        <v>164</v>
      </c>
      <c r="D107" s="164" t="s">
        <v>553</v>
      </c>
      <c r="E107" s="209"/>
      <c r="F107" s="205"/>
      <c r="G107" s="217"/>
      <c r="H107" s="213"/>
      <c r="I107" s="217"/>
      <c r="J107" s="216"/>
      <c r="K107" s="216"/>
      <c r="L107" s="178">
        <v>4</v>
      </c>
    </row>
    <row r="108" spans="1:12" ht="20.100000000000001" customHeight="1" x14ac:dyDescent="0.25">
      <c r="A108" s="208">
        <v>32</v>
      </c>
      <c r="B108" s="209" t="s">
        <v>527</v>
      </c>
      <c r="C108" s="164" t="s">
        <v>165</v>
      </c>
      <c r="D108" s="164" t="s">
        <v>553</v>
      </c>
      <c r="E108" s="209">
        <v>1</v>
      </c>
      <c r="F108" s="205">
        <v>65.599999999999994</v>
      </c>
      <c r="G108" s="217">
        <f>F108/30</f>
        <v>2.1866666666666665</v>
      </c>
      <c r="H108" s="213">
        <v>31346</v>
      </c>
      <c r="I108" s="217">
        <f>H108/16000</f>
        <v>1.959125</v>
      </c>
      <c r="J108" s="216"/>
      <c r="K108" s="216"/>
      <c r="L108" s="178">
        <v>6</v>
      </c>
    </row>
    <row r="109" spans="1:12" ht="20.100000000000001" customHeight="1" x14ac:dyDescent="0.25">
      <c r="A109" s="208"/>
      <c r="B109" s="209"/>
      <c r="C109" s="164" t="s">
        <v>168</v>
      </c>
      <c r="D109" s="164" t="s">
        <v>553</v>
      </c>
      <c r="E109" s="209"/>
      <c r="F109" s="205"/>
      <c r="G109" s="217"/>
      <c r="H109" s="213"/>
      <c r="I109" s="217"/>
      <c r="J109" s="216"/>
      <c r="K109" s="216"/>
      <c r="L109" s="178">
        <v>10</v>
      </c>
    </row>
    <row r="110" spans="1:12" ht="20.100000000000001" customHeight="1" x14ac:dyDescent="0.25">
      <c r="A110" s="208">
        <v>33</v>
      </c>
      <c r="B110" s="209" t="s">
        <v>528</v>
      </c>
      <c r="C110" s="164" t="s">
        <v>173</v>
      </c>
      <c r="D110" s="164" t="s">
        <v>553</v>
      </c>
      <c r="E110" s="209">
        <v>1</v>
      </c>
      <c r="F110" s="205">
        <v>107.97</v>
      </c>
      <c r="G110" s="217">
        <f>F110/30</f>
        <v>3.5989999999999998</v>
      </c>
      <c r="H110" s="205">
        <v>47623</v>
      </c>
      <c r="I110" s="217">
        <f>H110/16000</f>
        <v>2.9764374999999998</v>
      </c>
      <c r="J110" s="216"/>
      <c r="K110" s="216"/>
      <c r="L110" s="178"/>
    </row>
    <row r="111" spans="1:12" ht="20.100000000000001" customHeight="1" x14ac:dyDescent="0.25">
      <c r="A111" s="208"/>
      <c r="B111" s="209"/>
      <c r="C111" s="164" t="s">
        <v>174</v>
      </c>
      <c r="D111" s="164" t="s">
        <v>553</v>
      </c>
      <c r="E111" s="209"/>
      <c r="F111" s="205"/>
      <c r="G111" s="217"/>
      <c r="H111" s="205"/>
      <c r="I111" s="217"/>
      <c r="J111" s="216"/>
      <c r="K111" s="216"/>
      <c r="L111" s="178">
        <v>9</v>
      </c>
    </row>
    <row r="112" spans="1:12" ht="39.950000000000003" customHeight="1" x14ac:dyDescent="0.25">
      <c r="A112" s="208"/>
      <c r="B112" s="209"/>
      <c r="C112" s="200" t="s">
        <v>294</v>
      </c>
      <c r="D112" s="164" t="s">
        <v>552</v>
      </c>
      <c r="E112" s="209"/>
      <c r="F112" s="205"/>
      <c r="G112" s="217"/>
      <c r="H112" s="205"/>
      <c r="I112" s="217"/>
      <c r="J112" s="216"/>
      <c r="K112" s="216"/>
      <c r="L112" s="178"/>
    </row>
    <row r="113" spans="1:12" ht="20.100000000000001" customHeight="1" x14ac:dyDescent="0.25">
      <c r="A113" s="208">
        <v>34</v>
      </c>
      <c r="B113" s="209" t="s">
        <v>529</v>
      </c>
      <c r="C113" s="164" t="s">
        <v>175</v>
      </c>
      <c r="D113" s="164" t="s">
        <v>553</v>
      </c>
      <c r="E113" s="209">
        <v>2</v>
      </c>
      <c r="F113" s="205">
        <v>52.29</v>
      </c>
      <c r="G113" s="217">
        <f>F113/30</f>
        <v>1.7429999999999999</v>
      </c>
      <c r="H113" s="205">
        <v>36870</v>
      </c>
      <c r="I113" s="217">
        <f>H113/16000</f>
        <v>2.3043749999999998</v>
      </c>
      <c r="J113" s="216"/>
      <c r="K113" s="216"/>
      <c r="L113" s="178"/>
    </row>
    <row r="114" spans="1:12" ht="20.100000000000001" customHeight="1" x14ac:dyDescent="0.25">
      <c r="A114" s="208"/>
      <c r="B114" s="209"/>
      <c r="C114" s="164" t="s">
        <v>179</v>
      </c>
      <c r="D114" s="164" t="s">
        <v>552</v>
      </c>
      <c r="E114" s="209"/>
      <c r="F114" s="205"/>
      <c r="G114" s="217"/>
      <c r="H114" s="205"/>
      <c r="I114" s="217"/>
      <c r="J114" s="216"/>
      <c r="K114" s="216"/>
      <c r="L114" s="178">
        <v>4</v>
      </c>
    </row>
    <row r="115" spans="1:12" ht="20.100000000000001" customHeight="1" x14ac:dyDescent="0.25">
      <c r="A115" s="208"/>
      <c r="B115" s="209"/>
      <c r="C115" s="164" t="s">
        <v>177</v>
      </c>
      <c r="D115" s="164" t="s">
        <v>552</v>
      </c>
      <c r="E115" s="209"/>
      <c r="F115" s="205"/>
      <c r="G115" s="217"/>
      <c r="H115" s="205"/>
      <c r="I115" s="217"/>
      <c r="J115" s="216"/>
      <c r="K115" s="216"/>
      <c r="L115" s="178"/>
    </row>
    <row r="116" spans="1:12" ht="20.100000000000001" customHeight="1" x14ac:dyDescent="0.25">
      <c r="A116" s="208">
        <v>35</v>
      </c>
      <c r="B116" s="209" t="s">
        <v>530</v>
      </c>
      <c r="C116" s="164" t="s">
        <v>180</v>
      </c>
      <c r="D116" s="164" t="s">
        <v>552</v>
      </c>
      <c r="E116" s="209">
        <v>1</v>
      </c>
      <c r="F116" s="205">
        <v>55.63</v>
      </c>
      <c r="G116" s="217">
        <f>F116/30</f>
        <v>1.8543333333333334</v>
      </c>
      <c r="H116" s="205">
        <v>29608</v>
      </c>
      <c r="I116" s="217">
        <f>H116/16000</f>
        <v>1.8505</v>
      </c>
      <c r="J116" s="216"/>
      <c r="K116" s="216"/>
      <c r="L116" s="178">
        <v>5</v>
      </c>
    </row>
    <row r="117" spans="1:12" ht="20.100000000000001" customHeight="1" x14ac:dyDescent="0.25">
      <c r="A117" s="208"/>
      <c r="B117" s="209"/>
      <c r="C117" s="164" t="s">
        <v>169</v>
      </c>
      <c r="D117" s="164" t="s">
        <v>552</v>
      </c>
      <c r="E117" s="209"/>
      <c r="F117" s="205"/>
      <c r="G117" s="217"/>
      <c r="H117" s="205"/>
      <c r="I117" s="217"/>
      <c r="J117" s="216"/>
      <c r="K117" s="216"/>
      <c r="L117" s="178">
        <v>4</v>
      </c>
    </row>
    <row r="118" spans="1:12" ht="20.100000000000001" customHeight="1" x14ac:dyDescent="0.25">
      <c r="A118" s="208">
        <v>36</v>
      </c>
      <c r="B118" s="209" t="s">
        <v>531</v>
      </c>
      <c r="C118" s="164" t="s">
        <v>181</v>
      </c>
      <c r="D118" s="164" t="s">
        <v>552</v>
      </c>
      <c r="E118" s="209">
        <v>4</v>
      </c>
      <c r="F118" s="205">
        <v>140.5</v>
      </c>
      <c r="G118" s="217">
        <f>F118/30</f>
        <v>4.6833333333333336</v>
      </c>
      <c r="H118" s="213">
        <v>104304</v>
      </c>
      <c r="I118" s="217">
        <f>H118/16000</f>
        <v>6.5190000000000001</v>
      </c>
      <c r="J118" s="216"/>
      <c r="K118" s="216"/>
      <c r="L118" s="178"/>
    </row>
    <row r="119" spans="1:12" ht="20.100000000000001" customHeight="1" x14ac:dyDescent="0.25">
      <c r="A119" s="208"/>
      <c r="B119" s="209"/>
      <c r="C119" s="164" t="s">
        <v>183</v>
      </c>
      <c r="D119" s="164" t="s">
        <v>552</v>
      </c>
      <c r="E119" s="209"/>
      <c r="F119" s="205"/>
      <c r="G119" s="217"/>
      <c r="H119" s="213"/>
      <c r="I119" s="217"/>
      <c r="J119" s="216"/>
      <c r="K119" s="216"/>
      <c r="L119" s="178"/>
    </row>
    <row r="120" spans="1:12" ht="20.100000000000001" customHeight="1" x14ac:dyDescent="0.25">
      <c r="A120" s="208"/>
      <c r="B120" s="209"/>
      <c r="C120" s="164" t="s">
        <v>184</v>
      </c>
      <c r="D120" s="164" t="s">
        <v>552</v>
      </c>
      <c r="E120" s="209"/>
      <c r="F120" s="205"/>
      <c r="G120" s="217"/>
      <c r="H120" s="213"/>
      <c r="I120" s="217"/>
      <c r="J120" s="216"/>
      <c r="K120" s="216"/>
      <c r="L120" s="178"/>
    </row>
    <row r="121" spans="1:12" ht="20.100000000000001" customHeight="1" x14ac:dyDescent="0.25">
      <c r="A121" s="208"/>
      <c r="B121" s="209"/>
      <c r="C121" s="164" t="s">
        <v>185</v>
      </c>
      <c r="D121" s="164" t="s">
        <v>552</v>
      </c>
      <c r="E121" s="209"/>
      <c r="F121" s="205"/>
      <c r="G121" s="217"/>
      <c r="H121" s="213"/>
      <c r="I121" s="217"/>
      <c r="J121" s="216"/>
      <c r="K121" s="216"/>
      <c r="L121" s="178"/>
    </row>
    <row r="122" spans="1:12" ht="20.100000000000001" customHeight="1" x14ac:dyDescent="0.25">
      <c r="A122" s="208"/>
      <c r="B122" s="209"/>
      <c r="C122" s="164" t="s">
        <v>186</v>
      </c>
      <c r="D122" s="164" t="s">
        <v>552</v>
      </c>
      <c r="E122" s="209"/>
      <c r="F122" s="205"/>
      <c r="G122" s="217"/>
      <c r="H122" s="213"/>
      <c r="I122" s="217"/>
      <c r="J122" s="216"/>
      <c r="K122" s="216"/>
      <c r="L122" s="178">
        <v>4</v>
      </c>
    </row>
    <row r="123" spans="1:12" ht="20.100000000000001" customHeight="1" x14ac:dyDescent="0.25">
      <c r="A123" s="208">
        <v>37</v>
      </c>
      <c r="B123" s="209" t="s">
        <v>532</v>
      </c>
      <c r="C123" s="164" t="s">
        <v>187</v>
      </c>
      <c r="D123" s="164" t="s">
        <v>552</v>
      </c>
      <c r="E123" s="209">
        <v>2</v>
      </c>
      <c r="F123" s="205">
        <v>305.95999999999998</v>
      </c>
      <c r="G123" s="217">
        <f>F123/30</f>
        <v>10.198666666666666</v>
      </c>
      <c r="H123" s="213">
        <v>78491</v>
      </c>
      <c r="I123" s="217">
        <f>H123/16000</f>
        <v>4.9056875</v>
      </c>
      <c r="J123" s="216"/>
      <c r="K123" s="216"/>
      <c r="L123" s="178">
        <v>4</v>
      </c>
    </row>
    <row r="124" spans="1:12" ht="20.100000000000001" customHeight="1" x14ac:dyDescent="0.25">
      <c r="A124" s="208"/>
      <c r="B124" s="209"/>
      <c r="C124" s="164" t="s">
        <v>189</v>
      </c>
      <c r="D124" s="164" t="s">
        <v>552</v>
      </c>
      <c r="E124" s="209"/>
      <c r="F124" s="205"/>
      <c r="G124" s="217"/>
      <c r="H124" s="213"/>
      <c r="I124" s="217"/>
      <c r="J124" s="216"/>
      <c r="K124" s="216"/>
      <c r="L124" s="178"/>
    </row>
    <row r="125" spans="1:12" ht="20.100000000000001" customHeight="1" x14ac:dyDescent="0.25">
      <c r="A125" s="208"/>
      <c r="B125" s="209"/>
      <c r="C125" s="164" t="s">
        <v>190</v>
      </c>
      <c r="D125" s="164" t="s">
        <v>552</v>
      </c>
      <c r="E125" s="209"/>
      <c r="F125" s="205"/>
      <c r="G125" s="217"/>
      <c r="H125" s="213"/>
      <c r="I125" s="217"/>
      <c r="J125" s="216"/>
      <c r="K125" s="216"/>
      <c r="L125" s="178">
        <v>8</v>
      </c>
    </row>
    <row r="126" spans="1:12" ht="80.099999999999994" customHeight="1" x14ac:dyDescent="0.25">
      <c r="A126" s="208"/>
      <c r="B126" s="209"/>
      <c r="C126" s="200" t="s">
        <v>296</v>
      </c>
      <c r="D126" s="164" t="s">
        <v>552</v>
      </c>
      <c r="E126" s="209"/>
      <c r="F126" s="205"/>
      <c r="G126" s="217"/>
      <c r="H126" s="213"/>
      <c r="I126" s="217"/>
      <c r="J126" s="216"/>
      <c r="K126" s="216"/>
      <c r="L126" s="178"/>
    </row>
    <row r="127" spans="1:12" ht="20.100000000000001" customHeight="1" x14ac:dyDescent="0.25">
      <c r="A127" s="208">
        <v>38</v>
      </c>
      <c r="B127" s="209" t="s">
        <v>533</v>
      </c>
      <c r="C127" s="164" t="s">
        <v>192</v>
      </c>
      <c r="D127" s="164" t="s">
        <v>552</v>
      </c>
      <c r="E127" s="209">
        <v>1</v>
      </c>
      <c r="F127" s="205">
        <v>122.71000000000001</v>
      </c>
      <c r="G127" s="217">
        <f>F127/30</f>
        <v>4.0903333333333336</v>
      </c>
      <c r="H127" s="213">
        <v>22007</v>
      </c>
      <c r="I127" s="217">
        <f>H127/16000</f>
        <v>1.3754375000000001</v>
      </c>
      <c r="J127" s="216"/>
      <c r="K127" s="216"/>
      <c r="L127" s="178"/>
    </row>
    <row r="128" spans="1:12" ht="20.100000000000001" customHeight="1" x14ac:dyDescent="0.25">
      <c r="A128" s="208"/>
      <c r="B128" s="209"/>
      <c r="C128" s="164" t="s">
        <v>195</v>
      </c>
      <c r="D128" s="164" t="s">
        <v>552</v>
      </c>
      <c r="E128" s="209"/>
      <c r="F128" s="205"/>
      <c r="G128" s="217"/>
      <c r="H128" s="213"/>
      <c r="I128" s="217"/>
      <c r="J128" s="216"/>
      <c r="K128" s="216"/>
      <c r="L128" s="178">
        <v>5</v>
      </c>
    </row>
    <row r="129" spans="1:12" ht="20.100000000000001" customHeight="1" x14ac:dyDescent="0.25">
      <c r="A129" s="208">
        <v>39</v>
      </c>
      <c r="B129" s="209" t="s">
        <v>534</v>
      </c>
      <c r="C129" s="164" t="s">
        <v>196</v>
      </c>
      <c r="D129" s="164" t="s">
        <v>552</v>
      </c>
      <c r="E129" s="209">
        <v>1</v>
      </c>
      <c r="F129" s="205">
        <v>96.44</v>
      </c>
      <c r="G129" s="217">
        <f>F129/30</f>
        <v>3.2146666666666666</v>
      </c>
      <c r="H129" s="213">
        <v>44866</v>
      </c>
      <c r="I129" s="217">
        <f>H129/16000</f>
        <v>2.804125</v>
      </c>
      <c r="J129" s="216"/>
      <c r="K129" s="216"/>
      <c r="L129" s="178">
        <v>12</v>
      </c>
    </row>
    <row r="130" spans="1:12" ht="20.100000000000001" customHeight="1" x14ac:dyDescent="0.25">
      <c r="A130" s="208"/>
      <c r="B130" s="209"/>
      <c r="C130" s="164" t="s">
        <v>199</v>
      </c>
      <c r="D130" s="164" t="s">
        <v>554</v>
      </c>
      <c r="E130" s="209"/>
      <c r="F130" s="205"/>
      <c r="G130" s="217"/>
      <c r="H130" s="213"/>
      <c r="I130" s="217"/>
      <c r="J130" s="216"/>
      <c r="K130" s="216"/>
      <c r="L130" s="178"/>
    </row>
    <row r="131" spans="1:12" ht="20.100000000000001" customHeight="1" x14ac:dyDescent="0.25">
      <c r="A131" s="208">
        <v>40</v>
      </c>
      <c r="B131" s="209" t="s">
        <v>535</v>
      </c>
      <c r="C131" s="164" t="s">
        <v>203</v>
      </c>
      <c r="D131" s="164" t="s">
        <v>554</v>
      </c>
      <c r="E131" s="209">
        <v>1</v>
      </c>
      <c r="F131" s="205">
        <v>133.44999999999999</v>
      </c>
      <c r="G131" s="217">
        <f>F131/30</f>
        <v>4.4483333333333333</v>
      </c>
      <c r="H131" s="213">
        <v>33311</v>
      </c>
      <c r="I131" s="217">
        <f>H131/16000</f>
        <v>2.0819375</v>
      </c>
      <c r="J131" s="216"/>
      <c r="K131" s="216"/>
      <c r="L131" s="178"/>
    </row>
    <row r="132" spans="1:12" ht="20.100000000000001" customHeight="1" x14ac:dyDescent="0.25">
      <c r="A132" s="208"/>
      <c r="B132" s="209"/>
      <c r="C132" s="164" t="s">
        <v>204</v>
      </c>
      <c r="D132" s="164" t="s">
        <v>554</v>
      </c>
      <c r="E132" s="209"/>
      <c r="F132" s="205"/>
      <c r="G132" s="217"/>
      <c r="H132" s="213"/>
      <c r="I132" s="217"/>
      <c r="J132" s="216"/>
      <c r="K132" s="216"/>
      <c r="L132" s="178">
        <v>8</v>
      </c>
    </row>
    <row r="133" spans="1:12" ht="20.100000000000001" customHeight="1" x14ac:dyDescent="0.25">
      <c r="A133" s="208">
        <v>41</v>
      </c>
      <c r="B133" s="209" t="s">
        <v>536</v>
      </c>
      <c r="C133" s="164" t="s">
        <v>205</v>
      </c>
      <c r="D133" s="164" t="s">
        <v>554</v>
      </c>
      <c r="E133" s="209">
        <v>3</v>
      </c>
      <c r="F133" s="205">
        <v>295.82</v>
      </c>
      <c r="G133" s="217">
        <f>F133/30</f>
        <v>9.8606666666666669</v>
      </c>
      <c r="H133" s="205">
        <v>85523</v>
      </c>
      <c r="I133" s="217">
        <f>H133/16000</f>
        <v>5.3451874999999998</v>
      </c>
      <c r="J133" s="216"/>
      <c r="K133" s="216"/>
      <c r="L133" s="178"/>
    </row>
    <row r="134" spans="1:12" ht="20.100000000000001" customHeight="1" x14ac:dyDescent="0.25">
      <c r="A134" s="208"/>
      <c r="B134" s="209"/>
      <c r="C134" s="164" t="s">
        <v>207</v>
      </c>
      <c r="D134" s="164" t="s">
        <v>554</v>
      </c>
      <c r="E134" s="209"/>
      <c r="F134" s="205"/>
      <c r="G134" s="217"/>
      <c r="H134" s="205"/>
      <c r="I134" s="217"/>
      <c r="J134" s="216"/>
      <c r="K134" s="216"/>
      <c r="L134" s="178"/>
    </row>
    <row r="135" spans="1:12" ht="20.100000000000001" customHeight="1" x14ac:dyDescent="0.25">
      <c r="A135" s="208"/>
      <c r="B135" s="209"/>
      <c r="C135" s="164" t="s">
        <v>208</v>
      </c>
      <c r="D135" s="164" t="s">
        <v>554</v>
      </c>
      <c r="E135" s="209"/>
      <c r="F135" s="205"/>
      <c r="G135" s="217"/>
      <c r="H135" s="205"/>
      <c r="I135" s="217"/>
      <c r="J135" s="216"/>
      <c r="K135" s="216"/>
      <c r="L135" s="178">
        <v>9</v>
      </c>
    </row>
    <row r="136" spans="1:12" ht="20.100000000000001" customHeight="1" x14ac:dyDescent="0.25">
      <c r="A136" s="208"/>
      <c r="B136" s="209"/>
      <c r="C136" s="164" t="s">
        <v>211</v>
      </c>
      <c r="D136" s="164" t="s">
        <v>554</v>
      </c>
      <c r="E136" s="209"/>
      <c r="F136" s="205"/>
      <c r="G136" s="217"/>
      <c r="H136" s="205"/>
      <c r="I136" s="217"/>
      <c r="J136" s="216"/>
      <c r="K136" s="216"/>
      <c r="L136" s="178"/>
    </row>
    <row r="137" spans="1:12" ht="20.100000000000001" customHeight="1" x14ac:dyDescent="0.25">
      <c r="A137" s="208">
        <v>42</v>
      </c>
      <c r="B137" s="209" t="s">
        <v>537</v>
      </c>
      <c r="C137" s="164" t="s">
        <v>212</v>
      </c>
      <c r="D137" s="164" t="s">
        <v>554</v>
      </c>
      <c r="E137" s="209">
        <v>1</v>
      </c>
      <c r="F137" s="205">
        <v>69.45</v>
      </c>
      <c r="G137" s="217">
        <f>F137/30</f>
        <v>2.3149999999999999</v>
      </c>
      <c r="H137" s="213">
        <v>31328</v>
      </c>
      <c r="I137" s="217">
        <f>H137/16000</f>
        <v>1.958</v>
      </c>
      <c r="J137" s="216"/>
      <c r="K137" s="216"/>
      <c r="L137" s="178"/>
    </row>
    <row r="138" spans="1:12" ht="20.100000000000001" customHeight="1" x14ac:dyDescent="0.25">
      <c r="A138" s="208"/>
      <c r="B138" s="209"/>
      <c r="C138" s="164" t="s">
        <v>215</v>
      </c>
      <c r="D138" s="164" t="s">
        <v>554</v>
      </c>
      <c r="E138" s="209"/>
      <c r="F138" s="205"/>
      <c r="G138" s="217"/>
      <c r="H138" s="213"/>
      <c r="I138" s="217"/>
      <c r="J138" s="216"/>
      <c r="K138" s="216"/>
      <c r="L138" s="178">
        <v>7</v>
      </c>
    </row>
    <row r="139" spans="1:12" ht="20.100000000000001" customHeight="1" x14ac:dyDescent="0.25">
      <c r="A139" s="208">
        <v>43</v>
      </c>
      <c r="B139" s="209" t="s">
        <v>538</v>
      </c>
      <c r="C139" s="164" t="s">
        <v>216</v>
      </c>
      <c r="D139" s="164" t="s">
        <v>554</v>
      </c>
      <c r="E139" s="209">
        <v>2</v>
      </c>
      <c r="F139" s="205">
        <v>61.53</v>
      </c>
      <c r="G139" s="217">
        <f>F139/30</f>
        <v>2.0510000000000002</v>
      </c>
      <c r="H139" s="213">
        <v>36781</v>
      </c>
      <c r="I139" s="217">
        <f>H139/16000</f>
        <v>2.2988124999999999</v>
      </c>
      <c r="J139" s="216"/>
      <c r="K139" s="216"/>
      <c r="L139" s="178">
        <v>5</v>
      </c>
    </row>
    <row r="140" spans="1:12" ht="20.100000000000001" customHeight="1" x14ac:dyDescent="0.25">
      <c r="A140" s="208"/>
      <c r="B140" s="209"/>
      <c r="C140" s="164" t="s">
        <v>218</v>
      </c>
      <c r="D140" s="164" t="s">
        <v>554</v>
      </c>
      <c r="E140" s="209"/>
      <c r="F140" s="205"/>
      <c r="G140" s="217"/>
      <c r="H140" s="213"/>
      <c r="I140" s="217"/>
      <c r="J140" s="216"/>
      <c r="K140" s="216"/>
      <c r="L140" s="178">
        <v>4</v>
      </c>
    </row>
    <row r="141" spans="1:12" ht="20.100000000000001" customHeight="1" x14ac:dyDescent="0.25">
      <c r="A141" s="208"/>
      <c r="B141" s="209"/>
      <c r="C141" s="164" t="s">
        <v>219</v>
      </c>
      <c r="D141" s="164" t="s">
        <v>555</v>
      </c>
      <c r="E141" s="209"/>
      <c r="F141" s="205"/>
      <c r="G141" s="217"/>
      <c r="H141" s="213"/>
      <c r="I141" s="217"/>
      <c r="J141" s="216"/>
      <c r="K141" s="216"/>
      <c r="L141" s="178">
        <v>5</v>
      </c>
    </row>
    <row r="142" spans="1:12" ht="20.100000000000001" customHeight="1" x14ac:dyDescent="0.25">
      <c r="A142" s="208">
        <v>44</v>
      </c>
      <c r="B142" s="209" t="s">
        <v>539</v>
      </c>
      <c r="C142" s="164" t="s">
        <v>221</v>
      </c>
      <c r="D142" s="164" t="s">
        <v>555</v>
      </c>
      <c r="E142" s="209">
        <v>2</v>
      </c>
      <c r="F142" s="205">
        <v>83.34</v>
      </c>
      <c r="G142" s="217">
        <f>F142/30</f>
        <v>2.778</v>
      </c>
      <c r="H142" s="213">
        <v>34158</v>
      </c>
      <c r="I142" s="217">
        <f>H142/16000</f>
        <v>2.1348750000000001</v>
      </c>
      <c r="J142" s="216"/>
      <c r="K142" s="216"/>
      <c r="L142" s="178"/>
    </row>
    <row r="143" spans="1:12" ht="20.100000000000001" customHeight="1" x14ac:dyDescent="0.25">
      <c r="A143" s="208"/>
      <c r="B143" s="209"/>
      <c r="C143" s="164" t="s">
        <v>236</v>
      </c>
      <c r="D143" s="164" t="s">
        <v>555</v>
      </c>
      <c r="E143" s="209"/>
      <c r="F143" s="205"/>
      <c r="G143" s="217"/>
      <c r="H143" s="213"/>
      <c r="I143" s="217"/>
      <c r="J143" s="216"/>
      <c r="K143" s="216"/>
      <c r="L143" s="178">
        <v>7</v>
      </c>
    </row>
    <row r="144" spans="1:12" ht="20.100000000000001" customHeight="1" x14ac:dyDescent="0.25">
      <c r="A144" s="208"/>
      <c r="B144" s="209"/>
      <c r="C144" s="164" t="s">
        <v>237</v>
      </c>
      <c r="D144" s="164" t="s">
        <v>555</v>
      </c>
      <c r="E144" s="209"/>
      <c r="F144" s="205"/>
      <c r="G144" s="217"/>
      <c r="H144" s="213"/>
      <c r="I144" s="217"/>
      <c r="J144" s="216"/>
      <c r="K144" s="216"/>
      <c r="L144" s="178">
        <v>5</v>
      </c>
    </row>
    <row r="145" spans="1:12" ht="20.100000000000001" customHeight="1" x14ac:dyDescent="0.25">
      <c r="A145" s="208">
        <v>45</v>
      </c>
      <c r="B145" s="209" t="s">
        <v>540</v>
      </c>
      <c r="C145" s="164" t="s">
        <v>232</v>
      </c>
      <c r="D145" s="164" t="s">
        <v>555</v>
      </c>
      <c r="E145" s="209">
        <v>1</v>
      </c>
      <c r="F145" s="205">
        <v>82.93</v>
      </c>
      <c r="G145" s="217">
        <f>F145/30</f>
        <v>2.7643333333333335</v>
      </c>
      <c r="H145" s="213">
        <v>15922</v>
      </c>
      <c r="I145" s="217">
        <f>H145/16000</f>
        <v>0.99512500000000004</v>
      </c>
      <c r="J145" s="216"/>
      <c r="K145" s="216"/>
      <c r="L145" s="178"/>
    </row>
    <row r="146" spans="1:12" ht="20.100000000000001" customHeight="1" x14ac:dyDescent="0.25">
      <c r="A146" s="208"/>
      <c r="B146" s="209"/>
      <c r="C146" s="164" t="s">
        <v>233</v>
      </c>
      <c r="D146" s="164" t="s">
        <v>555</v>
      </c>
      <c r="E146" s="209"/>
      <c r="F146" s="205"/>
      <c r="G146" s="217"/>
      <c r="H146" s="213"/>
      <c r="I146" s="217"/>
      <c r="J146" s="216"/>
      <c r="K146" s="216"/>
      <c r="L146" s="178"/>
    </row>
    <row r="147" spans="1:12" ht="20.100000000000001" customHeight="1" x14ac:dyDescent="0.25">
      <c r="A147" s="208">
        <v>46</v>
      </c>
      <c r="B147" s="209" t="s">
        <v>541</v>
      </c>
      <c r="C147" s="164" t="s">
        <v>223</v>
      </c>
      <c r="D147" s="164" t="s">
        <v>555</v>
      </c>
      <c r="E147" s="209">
        <v>4</v>
      </c>
      <c r="F147" s="205">
        <v>105.81</v>
      </c>
      <c r="G147" s="217">
        <f>F147/30</f>
        <v>3.5270000000000001</v>
      </c>
      <c r="H147" s="213">
        <v>76765</v>
      </c>
      <c r="I147" s="217">
        <f>H147/16000</f>
        <v>4.7978125</v>
      </c>
      <c r="J147" s="216"/>
      <c r="K147" s="216"/>
      <c r="L147" s="178">
        <v>5</v>
      </c>
    </row>
    <row r="148" spans="1:12" ht="20.100000000000001" customHeight="1" x14ac:dyDescent="0.25">
      <c r="A148" s="208"/>
      <c r="B148" s="209"/>
      <c r="C148" s="164" t="s">
        <v>224</v>
      </c>
      <c r="D148" s="164" t="s">
        <v>555</v>
      </c>
      <c r="E148" s="209"/>
      <c r="F148" s="205"/>
      <c r="G148" s="217"/>
      <c r="H148" s="213"/>
      <c r="I148" s="217"/>
      <c r="J148" s="216"/>
      <c r="K148" s="216"/>
      <c r="L148" s="178"/>
    </row>
    <row r="149" spans="1:12" ht="20.100000000000001" customHeight="1" x14ac:dyDescent="0.25">
      <c r="A149" s="208"/>
      <c r="B149" s="209"/>
      <c r="C149" s="164" t="s">
        <v>225</v>
      </c>
      <c r="D149" s="164" t="s">
        <v>555</v>
      </c>
      <c r="E149" s="209"/>
      <c r="F149" s="205"/>
      <c r="G149" s="217"/>
      <c r="H149" s="213"/>
      <c r="I149" s="217"/>
      <c r="J149" s="216"/>
      <c r="K149" s="216"/>
      <c r="L149" s="178">
        <v>4</v>
      </c>
    </row>
    <row r="150" spans="1:12" ht="20.100000000000001" customHeight="1" x14ac:dyDescent="0.25">
      <c r="A150" s="208"/>
      <c r="B150" s="209"/>
      <c r="C150" s="164" t="s">
        <v>226</v>
      </c>
      <c r="D150" s="164" t="s">
        <v>555</v>
      </c>
      <c r="E150" s="209"/>
      <c r="F150" s="205"/>
      <c r="G150" s="217"/>
      <c r="H150" s="213"/>
      <c r="I150" s="217"/>
      <c r="J150" s="216"/>
      <c r="K150" s="216"/>
      <c r="L150" s="178"/>
    </row>
    <row r="151" spans="1:12" ht="20.100000000000001" customHeight="1" x14ac:dyDescent="0.25">
      <c r="A151" s="208"/>
      <c r="B151" s="209"/>
      <c r="C151" s="164" t="s">
        <v>228</v>
      </c>
      <c r="D151" s="164" t="s">
        <v>555</v>
      </c>
      <c r="E151" s="209"/>
      <c r="F151" s="205"/>
      <c r="G151" s="217"/>
      <c r="H151" s="213"/>
      <c r="I151" s="217"/>
      <c r="J151" s="216"/>
      <c r="K151" s="216"/>
      <c r="L151" s="178">
        <v>6</v>
      </c>
    </row>
    <row r="152" spans="1:12" ht="20.100000000000001" customHeight="1" x14ac:dyDescent="0.25">
      <c r="A152" s="208">
        <v>47</v>
      </c>
      <c r="B152" s="209" t="s">
        <v>542</v>
      </c>
      <c r="C152" s="164" t="s">
        <v>227</v>
      </c>
      <c r="D152" s="164" t="s">
        <v>555</v>
      </c>
      <c r="E152" s="209">
        <v>3</v>
      </c>
      <c r="F152" s="205">
        <v>67.349999999999994</v>
      </c>
      <c r="G152" s="217">
        <f>F152/30</f>
        <v>2.2449999999999997</v>
      </c>
      <c r="H152" s="213">
        <v>62355</v>
      </c>
      <c r="I152" s="217">
        <f>H152/16000</f>
        <v>3.8971874999999998</v>
      </c>
      <c r="J152" s="216"/>
      <c r="K152" s="216"/>
      <c r="L152" s="178"/>
    </row>
    <row r="153" spans="1:12" ht="20.100000000000001" customHeight="1" x14ac:dyDescent="0.25">
      <c r="A153" s="208"/>
      <c r="B153" s="209"/>
      <c r="C153" s="164" t="s">
        <v>209</v>
      </c>
      <c r="D153" s="164" t="s">
        <v>555</v>
      </c>
      <c r="E153" s="209"/>
      <c r="F153" s="205"/>
      <c r="G153" s="217"/>
      <c r="H153" s="213"/>
      <c r="I153" s="217"/>
      <c r="J153" s="216"/>
      <c r="K153" s="216"/>
      <c r="L153" s="178"/>
    </row>
    <row r="154" spans="1:12" ht="20.100000000000001" customHeight="1" x14ac:dyDescent="0.25">
      <c r="A154" s="208"/>
      <c r="B154" s="209"/>
      <c r="C154" s="164" t="s">
        <v>229</v>
      </c>
      <c r="D154" s="164" t="s">
        <v>555</v>
      </c>
      <c r="E154" s="209"/>
      <c r="F154" s="205"/>
      <c r="G154" s="217"/>
      <c r="H154" s="213"/>
      <c r="I154" s="217"/>
      <c r="J154" s="216"/>
      <c r="K154" s="216"/>
      <c r="L154" s="178">
        <v>8</v>
      </c>
    </row>
    <row r="155" spans="1:12" ht="20.100000000000001" customHeight="1" x14ac:dyDescent="0.25">
      <c r="A155" s="208"/>
      <c r="B155" s="209"/>
      <c r="C155" s="164" t="s">
        <v>231</v>
      </c>
      <c r="D155" s="164" t="s">
        <v>555</v>
      </c>
      <c r="E155" s="209"/>
      <c r="F155" s="205"/>
      <c r="G155" s="217"/>
      <c r="H155" s="213"/>
      <c r="I155" s="217"/>
      <c r="J155" s="216"/>
      <c r="K155" s="216"/>
      <c r="L155" s="178"/>
    </row>
    <row r="156" spans="1:12" ht="20.100000000000001" customHeight="1" x14ac:dyDescent="0.25">
      <c r="A156" s="208">
        <v>48</v>
      </c>
      <c r="B156" s="209" t="s">
        <v>543</v>
      </c>
      <c r="C156" s="164" t="s">
        <v>245</v>
      </c>
      <c r="D156" s="164" t="s">
        <v>556</v>
      </c>
      <c r="E156" s="209">
        <v>2</v>
      </c>
      <c r="F156" s="205">
        <v>660.45999999999992</v>
      </c>
      <c r="G156" s="217">
        <f>F156/30</f>
        <v>22.015333333333331</v>
      </c>
      <c r="H156" s="213">
        <v>51028</v>
      </c>
      <c r="I156" s="217">
        <f>H156/16000</f>
        <v>3.1892499999999999</v>
      </c>
      <c r="J156" s="216"/>
      <c r="K156" s="216"/>
      <c r="L156" s="178"/>
    </row>
    <row r="157" spans="1:12" ht="20.100000000000001" customHeight="1" x14ac:dyDescent="0.25">
      <c r="A157" s="208"/>
      <c r="B157" s="209"/>
      <c r="C157" s="164" t="s">
        <v>248</v>
      </c>
      <c r="D157" s="164" t="s">
        <v>556</v>
      </c>
      <c r="E157" s="209"/>
      <c r="F157" s="205"/>
      <c r="G157" s="217"/>
      <c r="H157" s="213"/>
      <c r="I157" s="217"/>
      <c r="J157" s="216"/>
      <c r="K157" s="216"/>
      <c r="L157" s="178"/>
    </row>
    <row r="158" spans="1:12" ht="20.100000000000001" customHeight="1" x14ac:dyDescent="0.25">
      <c r="A158" s="208"/>
      <c r="B158" s="209"/>
      <c r="C158" s="164" t="s">
        <v>249</v>
      </c>
      <c r="D158" s="164" t="s">
        <v>556</v>
      </c>
      <c r="E158" s="209"/>
      <c r="F158" s="205"/>
      <c r="G158" s="217"/>
      <c r="H158" s="213"/>
      <c r="I158" s="217"/>
      <c r="J158" s="216"/>
      <c r="K158" s="216"/>
      <c r="L158" s="178">
        <v>8</v>
      </c>
    </row>
    <row r="159" spans="1:12" ht="20.100000000000001" customHeight="1" x14ac:dyDescent="0.25">
      <c r="A159" s="208">
        <v>49</v>
      </c>
      <c r="B159" s="209" t="s">
        <v>544</v>
      </c>
      <c r="C159" s="164" t="s">
        <v>250</v>
      </c>
      <c r="D159" s="164" t="s">
        <v>556</v>
      </c>
      <c r="E159" s="209">
        <v>1</v>
      </c>
      <c r="F159" s="205">
        <v>80.239999999999995</v>
      </c>
      <c r="G159" s="217">
        <f>F159/30</f>
        <v>2.6746666666666665</v>
      </c>
      <c r="H159" s="213">
        <v>39291</v>
      </c>
      <c r="I159" s="217">
        <f>H159/16000</f>
        <v>2.4556874999999998</v>
      </c>
      <c r="J159" s="216"/>
      <c r="K159" s="216"/>
      <c r="L159" s="178">
        <v>7</v>
      </c>
    </row>
    <row r="160" spans="1:12" ht="20.100000000000001" customHeight="1" x14ac:dyDescent="0.25">
      <c r="A160" s="208"/>
      <c r="B160" s="209"/>
      <c r="C160" s="164" t="s">
        <v>252</v>
      </c>
      <c r="D160" s="164" t="s">
        <v>556</v>
      </c>
      <c r="E160" s="209"/>
      <c r="F160" s="205"/>
      <c r="G160" s="217"/>
      <c r="H160" s="213"/>
      <c r="I160" s="217"/>
      <c r="J160" s="216"/>
      <c r="K160" s="216"/>
      <c r="L160" s="178">
        <v>7</v>
      </c>
    </row>
    <row r="161" spans="1:12" ht="20.100000000000001" customHeight="1" x14ac:dyDescent="0.25">
      <c r="A161" s="208">
        <v>50</v>
      </c>
      <c r="B161" s="209" t="s">
        <v>545</v>
      </c>
      <c r="C161" s="164" t="s">
        <v>24</v>
      </c>
      <c r="D161" s="164" t="s">
        <v>546</v>
      </c>
      <c r="E161" s="209">
        <v>3</v>
      </c>
      <c r="F161" s="205">
        <v>63.29</v>
      </c>
      <c r="G161" s="217">
        <f>F161/5.5</f>
        <v>11.507272727272728</v>
      </c>
      <c r="H161" s="213">
        <v>101608</v>
      </c>
      <c r="I161" s="217">
        <f>H161/21000</f>
        <v>4.8384761904761904</v>
      </c>
      <c r="J161" s="216"/>
      <c r="K161" s="216"/>
      <c r="L161" s="178">
        <v>12</v>
      </c>
    </row>
    <row r="162" spans="1:12" ht="20.100000000000001" customHeight="1" x14ac:dyDescent="0.25">
      <c r="A162" s="208"/>
      <c r="B162" s="209"/>
      <c r="C162" s="164" t="s">
        <v>253</v>
      </c>
      <c r="D162" s="164" t="s">
        <v>556</v>
      </c>
      <c r="E162" s="209"/>
      <c r="F162" s="205"/>
      <c r="G162" s="217"/>
      <c r="H162" s="213"/>
      <c r="I162" s="217"/>
      <c r="J162" s="216"/>
      <c r="K162" s="216"/>
      <c r="L162" s="178"/>
    </row>
    <row r="163" spans="1:12" ht="20.100000000000001" customHeight="1" x14ac:dyDescent="0.25">
      <c r="A163" s="208"/>
      <c r="B163" s="209"/>
      <c r="C163" s="164" t="s">
        <v>255</v>
      </c>
      <c r="D163" s="164" t="s">
        <v>556</v>
      </c>
      <c r="E163" s="209"/>
      <c r="F163" s="205"/>
      <c r="G163" s="217"/>
      <c r="H163" s="213"/>
      <c r="I163" s="217"/>
      <c r="J163" s="216"/>
      <c r="K163" s="216"/>
      <c r="L163" s="178"/>
    </row>
    <row r="164" spans="1:12" ht="20.100000000000001" customHeight="1" x14ac:dyDescent="0.25">
      <c r="A164" s="208"/>
      <c r="B164" s="209"/>
      <c r="C164" s="164" t="s">
        <v>256</v>
      </c>
      <c r="D164" s="164" t="s">
        <v>556</v>
      </c>
      <c r="E164" s="209"/>
      <c r="F164" s="205"/>
      <c r="G164" s="217"/>
      <c r="H164" s="213"/>
      <c r="I164" s="217"/>
      <c r="J164" s="216"/>
      <c r="K164" s="216"/>
      <c r="L164" s="178"/>
    </row>
    <row r="165" spans="1:12" ht="49.5" customHeight="1" x14ac:dyDescent="0.25">
      <c r="A165" s="179" t="s">
        <v>557</v>
      </c>
      <c r="B165" s="180" t="s">
        <v>486</v>
      </c>
      <c r="C165" s="180" t="s">
        <v>558</v>
      </c>
      <c r="D165" s="180"/>
      <c r="E165" s="180"/>
      <c r="F165" s="182"/>
      <c r="G165" s="183"/>
      <c r="H165" s="184"/>
      <c r="I165" s="183"/>
      <c r="J165" s="181"/>
      <c r="K165" s="187"/>
      <c r="L165" s="178"/>
    </row>
    <row r="166" spans="1:12" ht="52.5" hidden="1" customHeight="1" x14ac:dyDescent="0.25">
      <c r="A166" s="223" t="s">
        <v>257</v>
      </c>
      <c r="B166" s="224"/>
      <c r="C166" s="224"/>
      <c r="D166" s="224"/>
      <c r="E166" s="224"/>
      <c r="F166" s="224"/>
      <c r="G166" s="224"/>
      <c r="H166" s="224"/>
      <c r="I166" s="224"/>
      <c r="J166" s="224"/>
      <c r="K166" s="224"/>
      <c r="L166" s="225"/>
    </row>
    <row r="167" spans="1:12" s="188" customFormat="1" ht="36.75" hidden="1" customHeight="1" x14ac:dyDescent="0.2">
      <c r="A167" s="201"/>
      <c r="B167" s="204"/>
      <c r="C167" s="204"/>
      <c r="D167" s="204" t="s">
        <v>546</v>
      </c>
      <c r="E167" s="204"/>
      <c r="F167" s="204" t="s">
        <v>57</v>
      </c>
      <c r="G167" s="204" t="s">
        <v>43</v>
      </c>
      <c r="H167" s="204" t="s">
        <v>153</v>
      </c>
      <c r="I167" s="204" t="s">
        <v>130</v>
      </c>
      <c r="J167" s="204" t="s">
        <v>220</v>
      </c>
      <c r="K167" s="204" t="s">
        <v>38</v>
      </c>
      <c r="L167" s="163" t="s">
        <v>38</v>
      </c>
    </row>
    <row r="168" spans="1:12" s="188" customFormat="1" ht="29.25" hidden="1" customHeight="1" x14ac:dyDescent="0.2">
      <c r="A168" s="201"/>
      <c r="B168" s="204"/>
      <c r="C168" s="204" t="s">
        <v>9</v>
      </c>
      <c r="D168" s="204">
        <v>25</v>
      </c>
      <c r="E168" s="204"/>
      <c r="F168" s="204">
        <v>12</v>
      </c>
      <c r="G168" s="204">
        <v>17</v>
      </c>
      <c r="H168" s="204">
        <v>13</v>
      </c>
      <c r="I168" s="204">
        <v>14</v>
      </c>
      <c r="J168" s="204">
        <v>16</v>
      </c>
      <c r="K168" s="204">
        <v>10</v>
      </c>
      <c r="L168" s="163"/>
    </row>
    <row r="169" spans="1:12" s="188" customFormat="1" ht="29.25" hidden="1" customHeight="1" x14ac:dyDescent="0.2">
      <c r="A169" s="226" t="s">
        <v>259</v>
      </c>
      <c r="B169" s="204"/>
      <c r="C169" s="204" t="s">
        <v>260</v>
      </c>
      <c r="D169" s="204">
        <f t="shared" ref="D169:K169" si="0">D168-D170</f>
        <v>14</v>
      </c>
      <c r="E169" s="204"/>
      <c r="F169" s="204">
        <f t="shared" si="0"/>
        <v>8</v>
      </c>
      <c r="G169" s="204">
        <f t="shared" si="0"/>
        <v>10</v>
      </c>
      <c r="H169" s="204">
        <f t="shared" si="0"/>
        <v>7</v>
      </c>
      <c r="I169" s="204">
        <f t="shared" si="0"/>
        <v>7</v>
      </c>
      <c r="J169" s="204">
        <f t="shared" si="0"/>
        <v>10</v>
      </c>
      <c r="K169" s="204">
        <f t="shared" si="0"/>
        <v>7</v>
      </c>
      <c r="L169" s="163"/>
    </row>
    <row r="170" spans="1:12" s="188" customFormat="1" ht="29.25" hidden="1" customHeight="1" x14ac:dyDescent="0.2">
      <c r="A170" s="226"/>
      <c r="B170" s="204"/>
      <c r="C170" s="204" t="s">
        <v>261</v>
      </c>
      <c r="D170" s="204">
        <v>11</v>
      </c>
      <c r="E170" s="204"/>
      <c r="F170" s="204">
        <v>4</v>
      </c>
      <c r="G170" s="204">
        <v>7</v>
      </c>
      <c r="H170" s="204">
        <v>6</v>
      </c>
      <c r="I170" s="204">
        <v>7</v>
      </c>
      <c r="J170" s="204">
        <v>6</v>
      </c>
      <c r="K170" s="204">
        <v>3</v>
      </c>
      <c r="L170" s="163"/>
    </row>
    <row r="171" spans="1:12" s="188" customFormat="1" ht="29.25" hidden="1" customHeight="1" x14ac:dyDescent="0.2">
      <c r="A171" s="226" t="s">
        <v>262</v>
      </c>
      <c r="B171" s="204"/>
      <c r="C171" s="204" t="s">
        <v>260</v>
      </c>
      <c r="D171" s="204">
        <f t="shared" ref="D171:K171" si="1">D168-D172</f>
        <v>14</v>
      </c>
      <c r="E171" s="204"/>
      <c r="F171" s="204">
        <f t="shared" si="1"/>
        <v>8</v>
      </c>
      <c r="G171" s="204">
        <f t="shared" si="1"/>
        <v>11</v>
      </c>
      <c r="H171" s="204">
        <f t="shared" si="1"/>
        <v>7</v>
      </c>
      <c r="I171" s="204">
        <f t="shared" si="1"/>
        <v>8</v>
      </c>
      <c r="J171" s="204">
        <f t="shared" si="1"/>
        <v>9</v>
      </c>
      <c r="K171" s="204">
        <f t="shared" si="1"/>
        <v>6</v>
      </c>
      <c r="L171" s="163"/>
    </row>
    <row r="172" spans="1:12" s="188" customFormat="1" ht="29.25" hidden="1" customHeight="1" x14ac:dyDescent="0.2">
      <c r="A172" s="226"/>
      <c r="B172" s="204"/>
      <c r="C172" s="204" t="s">
        <v>261</v>
      </c>
      <c r="D172" s="204">
        <v>11</v>
      </c>
      <c r="E172" s="204"/>
      <c r="F172" s="204">
        <v>4</v>
      </c>
      <c r="G172" s="204">
        <v>6</v>
      </c>
      <c r="H172" s="204">
        <v>6</v>
      </c>
      <c r="I172" s="204">
        <v>6</v>
      </c>
      <c r="J172" s="204">
        <v>7</v>
      </c>
      <c r="K172" s="204">
        <v>4</v>
      </c>
      <c r="L172" s="163"/>
    </row>
    <row r="173" spans="1:12" ht="20.25" hidden="1" customHeight="1" x14ac:dyDescent="0.25">
      <c r="A173" s="79"/>
      <c r="B173" s="77"/>
      <c r="C173" s="164"/>
      <c r="D173" s="164"/>
      <c r="E173" s="164"/>
      <c r="F173" s="164"/>
      <c r="G173" s="164"/>
      <c r="H173" s="164"/>
      <c r="I173" s="164"/>
      <c r="J173" s="164"/>
      <c r="K173" s="165"/>
      <c r="L173" s="166"/>
    </row>
    <row r="174" spans="1:12" ht="51" hidden="1" customHeight="1" x14ac:dyDescent="0.25">
      <c r="A174" s="227" t="s">
        <v>263</v>
      </c>
      <c r="B174" s="228"/>
      <c r="C174" s="228"/>
      <c r="D174" s="228"/>
      <c r="E174" s="228"/>
      <c r="F174" s="228"/>
      <c r="G174" s="228"/>
      <c r="H174" s="228"/>
      <c r="I174" s="228"/>
      <c r="J174" s="228"/>
      <c r="K174" s="228"/>
      <c r="L174" s="229"/>
    </row>
    <row r="175" spans="1:12" ht="19.5" customHeight="1" x14ac:dyDescent="0.25">
      <c r="A175" s="208">
        <v>1</v>
      </c>
      <c r="B175" s="209" t="s">
        <v>560</v>
      </c>
      <c r="C175" s="162" t="s">
        <v>571</v>
      </c>
      <c r="D175" s="189" t="s">
        <v>559</v>
      </c>
      <c r="E175" s="209">
        <v>1</v>
      </c>
      <c r="F175" s="205">
        <v>99.669999999999987</v>
      </c>
      <c r="G175" s="212">
        <f>F175/5.5*100</f>
        <v>1812.181818181818</v>
      </c>
      <c r="H175" s="213">
        <v>34123</v>
      </c>
      <c r="I175" s="207">
        <f>H175/210</f>
        <v>162.49047619047619</v>
      </c>
      <c r="J175" s="165"/>
      <c r="K175" s="165"/>
      <c r="L175" s="178"/>
    </row>
    <row r="176" spans="1:12" ht="19.5" customHeight="1" x14ac:dyDescent="0.25">
      <c r="A176" s="208"/>
      <c r="B176" s="209"/>
      <c r="C176" s="162" t="s">
        <v>560</v>
      </c>
      <c r="D176" s="189" t="s">
        <v>559</v>
      </c>
      <c r="E176" s="209"/>
      <c r="F176" s="205"/>
      <c r="G176" s="212"/>
      <c r="H176" s="213"/>
      <c r="I176" s="207"/>
      <c r="J176" s="165"/>
      <c r="K176" s="165"/>
      <c r="L176" s="178"/>
    </row>
    <row r="177" spans="1:12" ht="19.5" customHeight="1" x14ac:dyDescent="0.25">
      <c r="A177" s="208">
        <v>2</v>
      </c>
      <c r="B177" s="209" t="s">
        <v>673</v>
      </c>
      <c r="C177" s="162" t="s">
        <v>572</v>
      </c>
      <c r="D177" s="189" t="s">
        <v>559</v>
      </c>
      <c r="E177" s="209">
        <v>2</v>
      </c>
      <c r="F177" s="205">
        <v>124.41000000000001</v>
      </c>
      <c r="G177" s="212">
        <f>F177/5.5*100</f>
        <v>2262</v>
      </c>
      <c r="H177" s="213">
        <v>41500</v>
      </c>
      <c r="I177" s="214">
        <f>H177/210</f>
        <v>197.61904761904762</v>
      </c>
      <c r="J177" s="165"/>
      <c r="K177" s="165"/>
      <c r="L177" s="178"/>
    </row>
    <row r="178" spans="1:12" ht="19.5" customHeight="1" x14ac:dyDescent="0.25">
      <c r="A178" s="208"/>
      <c r="B178" s="209"/>
      <c r="C178" s="162" t="s">
        <v>573</v>
      </c>
      <c r="D178" s="189" t="s">
        <v>559</v>
      </c>
      <c r="E178" s="209"/>
      <c r="F178" s="205"/>
      <c r="G178" s="212"/>
      <c r="H178" s="213"/>
      <c r="I178" s="214"/>
      <c r="J178" s="165"/>
      <c r="K178" s="165"/>
      <c r="L178" s="178"/>
    </row>
    <row r="179" spans="1:12" ht="19.5" customHeight="1" x14ac:dyDescent="0.25">
      <c r="A179" s="208"/>
      <c r="B179" s="209"/>
      <c r="C179" s="162" t="s">
        <v>574</v>
      </c>
      <c r="D179" s="189" t="s">
        <v>559</v>
      </c>
      <c r="E179" s="209"/>
      <c r="F179" s="205"/>
      <c r="G179" s="212"/>
      <c r="H179" s="213"/>
      <c r="I179" s="214"/>
      <c r="J179" s="165"/>
      <c r="K179" s="165"/>
      <c r="L179" s="178"/>
    </row>
    <row r="180" spans="1:12" ht="19.5" customHeight="1" x14ac:dyDescent="0.25">
      <c r="A180" s="208">
        <v>3</v>
      </c>
      <c r="B180" s="209" t="s">
        <v>590</v>
      </c>
      <c r="C180" s="162" t="s">
        <v>590</v>
      </c>
      <c r="D180" s="189" t="s">
        <v>559</v>
      </c>
      <c r="E180" s="209">
        <v>2</v>
      </c>
      <c r="F180" s="205">
        <v>137.06</v>
      </c>
      <c r="G180" s="212">
        <f>F180/30*100</f>
        <v>456.86666666666673</v>
      </c>
      <c r="H180" s="213">
        <v>22278</v>
      </c>
      <c r="I180" s="207">
        <f>H180/160</f>
        <v>139.23750000000001</v>
      </c>
      <c r="J180" s="165"/>
      <c r="K180" s="165"/>
      <c r="L180" s="178"/>
    </row>
    <row r="181" spans="1:12" ht="19.5" customHeight="1" x14ac:dyDescent="0.25">
      <c r="A181" s="208"/>
      <c r="B181" s="209"/>
      <c r="C181" s="162" t="s">
        <v>591</v>
      </c>
      <c r="D181" s="189" t="s">
        <v>559</v>
      </c>
      <c r="E181" s="209"/>
      <c r="F181" s="205"/>
      <c r="G181" s="212"/>
      <c r="H181" s="213"/>
      <c r="I181" s="207"/>
      <c r="J181" s="165"/>
      <c r="K181" s="165"/>
      <c r="L181" s="178"/>
    </row>
    <row r="182" spans="1:12" ht="19.5" customHeight="1" x14ac:dyDescent="0.25">
      <c r="A182" s="208"/>
      <c r="B182" s="209"/>
      <c r="C182" s="162" t="s">
        <v>592</v>
      </c>
      <c r="D182" s="189" t="s">
        <v>559</v>
      </c>
      <c r="E182" s="209"/>
      <c r="F182" s="205"/>
      <c r="G182" s="212"/>
      <c r="H182" s="213"/>
      <c r="I182" s="207"/>
      <c r="J182" s="165"/>
      <c r="K182" s="165"/>
      <c r="L182" s="178"/>
    </row>
    <row r="183" spans="1:12" ht="19.5" customHeight="1" x14ac:dyDescent="0.25">
      <c r="A183" s="208">
        <v>4</v>
      </c>
      <c r="B183" s="209" t="s">
        <v>594</v>
      </c>
      <c r="C183" s="164" t="s">
        <v>593</v>
      </c>
      <c r="D183" s="189" t="s">
        <v>559</v>
      </c>
      <c r="E183" s="209">
        <v>3</v>
      </c>
      <c r="F183" s="205">
        <v>148.31</v>
      </c>
      <c r="G183" s="212">
        <f>F183</f>
        <v>148.31</v>
      </c>
      <c r="H183" s="213">
        <v>30385</v>
      </c>
      <c r="I183" s="214">
        <f>H183/50</f>
        <v>607.70000000000005</v>
      </c>
      <c r="J183" s="165"/>
      <c r="K183" s="165"/>
      <c r="L183" s="178"/>
    </row>
    <row r="184" spans="1:12" ht="19.5" customHeight="1" x14ac:dyDescent="0.25">
      <c r="A184" s="208"/>
      <c r="B184" s="209"/>
      <c r="C184" s="162" t="s">
        <v>594</v>
      </c>
      <c r="D184" s="189" t="s">
        <v>561</v>
      </c>
      <c r="E184" s="209"/>
      <c r="F184" s="205"/>
      <c r="G184" s="212"/>
      <c r="H184" s="213"/>
      <c r="I184" s="214"/>
      <c r="J184" s="165"/>
      <c r="K184" s="165"/>
      <c r="L184" s="178"/>
    </row>
    <row r="185" spans="1:12" ht="19.5" customHeight="1" x14ac:dyDescent="0.25">
      <c r="A185" s="208"/>
      <c r="B185" s="209"/>
      <c r="C185" s="162" t="s">
        <v>505</v>
      </c>
      <c r="D185" s="189" t="s">
        <v>561</v>
      </c>
      <c r="E185" s="209"/>
      <c r="F185" s="205"/>
      <c r="G185" s="212"/>
      <c r="H185" s="213"/>
      <c r="I185" s="214"/>
      <c r="J185" s="165" t="s">
        <v>330</v>
      </c>
      <c r="K185" s="165"/>
      <c r="L185" s="178"/>
    </row>
    <row r="186" spans="1:12" ht="19.5" customHeight="1" x14ac:dyDescent="0.25">
      <c r="A186" s="208"/>
      <c r="B186" s="209"/>
      <c r="C186" s="162" t="s">
        <v>595</v>
      </c>
      <c r="D186" s="189" t="s">
        <v>561</v>
      </c>
      <c r="E186" s="209"/>
      <c r="F186" s="205"/>
      <c r="G186" s="212"/>
      <c r="H186" s="213"/>
      <c r="I186" s="214"/>
      <c r="J186" s="165"/>
      <c r="K186" s="165"/>
      <c r="L186" s="178"/>
    </row>
    <row r="187" spans="1:12" ht="19.5" customHeight="1" x14ac:dyDescent="0.25">
      <c r="A187" s="208">
        <v>5</v>
      </c>
      <c r="B187" s="209" t="s">
        <v>596</v>
      </c>
      <c r="C187" s="162" t="s">
        <v>596</v>
      </c>
      <c r="D187" s="189" t="s">
        <v>561</v>
      </c>
      <c r="E187" s="209">
        <v>2</v>
      </c>
      <c r="F187" s="205">
        <v>204.66</v>
      </c>
      <c r="G187" s="212">
        <f>F187</f>
        <v>204.66</v>
      </c>
      <c r="H187" s="213">
        <v>35498</v>
      </c>
      <c r="I187" s="207">
        <f>H187/50</f>
        <v>709.96</v>
      </c>
      <c r="J187" s="165"/>
      <c r="K187" s="165"/>
      <c r="L187" s="178"/>
    </row>
    <row r="188" spans="1:12" ht="19.5" customHeight="1" x14ac:dyDescent="0.25">
      <c r="A188" s="208"/>
      <c r="B188" s="209"/>
      <c r="C188" s="162" t="s">
        <v>597</v>
      </c>
      <c r="D188" s="189" t="s">
        <v>561</v>
      </c>
      <c r="E188" s="209"/>
      <c r="F188" s="205"/>
      <c r="G188" s="212"/>
      <c r="H188" s="213"/>
      <c r="I188" s="207"/>
      <c r="J188" s="165" t="s">
        <v>330</v>
      </c>
      <c r="K188" s="165"/>
      <c r="L188" s="178"/>
    </row>
    <row r="189" spans="1:12" ht="19.5" customHeight="1" x14ac:dyDescent="0.25">
      <c r="A189" s="208"/>
      <c r="B189" s="209"/>
      <c r="C189" s="162" t="s">
        <v>598</v>
      </c>
      <c r="D189" s="189" t="s">
        <v>561</v>
      </c>
      <c r="E189" s="209"/>
      <c r="F189" s="205"/>
      <c r="G189" s="212"/>
      <c r="H189" s="213"/>
      <c r="I189" s="207"/>
      <c r="J189" s="165" t="s">
        <v>330</v>
      </c>
      <c r="K189" s="165"/>
      <c r="L189" s="178"/>
    </row>
    <row r="190" spans="1:12" ht="19.5" customHeight="1" x14ac:dyDescent="0.25">
      <c r="A190" s="208">
        <v>6</v>
      </c>
      <c r="B190" s="209" t="s">
        <v>674</v>
      </c>
      <c r="C190" s="162" t="s">
        <v>668</v>
      </c>
      <c r="D190" s="189" t="s">
        <v>561</v>
      </c>
      <c r="E190" s="209">
        <v>2</v>
      </c>
      <c r="F190" s="205">
        <v>161.79000000000002</v>
      </c>
      <c r="G190" s="205">
        <v>162.79</v>
      </c>
      <c r="H190" s="205">
        <v>163.79</v>
      </c>
      <c r="I190" s="205">
        <v>164.79</v>
      </c>
      <c r="J190" s="165"/>
      <c r="K190" s="165"/>
      <c r="L190" s="178"/>
    </row>
    <row r="191" spans="1:12" ht="19.5" customHeight="1" x14ac:dyDescent="0.25">
      <c r="A191" s="208"/>
      <c r="B191" s="209"/>
      <c r="C191" s="162" t="s">
        <v>599</v>
      </c>
      <c r="D191" s="189" t="s">
        <v>561</v>
      </c>
      <c r="E191" s="209"/>
      <c r="F191" s="205"/>
      <c r="G191" s="205"/>
      <c r="H191" s="205"/>
      <c r="I191" s="205"/>
      <c r="J191" s="165"/>
      <c r="K191" s="165"/>
      <c r="L191" s="178"/>
    </row>
    <row r="192" spans="1:12" ht="19.5" customHeight="1" x14ac:dyDescent="0.25">
      <c r="A192" s="208"/>
      <c r="B192" s="209"/>
      <c r="C192" s="162" t="s">
        <v>600</v>
      </c>
      <c r="D192" s="189" t="s">
        <v>561</v>
      </c>
      <c r="E192" s="209"/>
      <c r="F192" s="205"/>
      <c r="G192" s="205"/>
      <c r="H192" s="205"/>
      <c r="I192" s="205"/>
      <c r="J192" s="165"/>
      <c r="K192" s="165"/>
      <c r="L192" s="178"/>
    </row>
    <row r="193" spans="1:12" ht="19.5" customHeight="1" x14ac:dyDescent="0.25">
      <c r="A193" s="208">
        <v>7</v>
      </c>
      <c r="B193" s="209" t="s">
        <v>603</v>
      </c>
      <c r="C193" s="162" t="s">
        <v>601</v>
      </c>
      <c r="D193" s="189" t="s">
        <v>561</v>
      </c>
      <c r="E193" s="209">
        <v>2</v>
      </c>
      <c r="F193" s="205">
        <v>167.11</v>
      </c>
      <c r="G193" s="205">
        <v>167.11</v>
      </c>
      <c r="H193" s="205">
        <v>167.11</v>
      </c>
      <c r="I193" s="205">
        <v>167.11</v>
      </c>
      <c r="J193" s="165" t="s">
        <v>330</v>
      </c>
      <c r="K193" s="165"/>
      <c r="L193" s="178"/>
    </row>
    <row r="194" spans="1:12" ht="19.5" customHeight="1" x14ac:dyDescent="0.25">
      <c r="A194" s="208"/>
      <c r="B194" s="209"/>
      <c r="C194" s="162" t="s">
        <v>602</v>
      </c>
      <c r="D194" s="189" t="s">
        <v>561</v>
      </c>
      <c r="E194" s="209"/>
      <c r="F194" s="205"/>
      <c r="G194" s="205"/>
      <c r="H194" s="205"/>
      <c r="I194" s="205"/>
      <c r="J194" s="165"/>
      <c r="K194" s="165"/>
      <c r="L194" s="178"/>
    </row>
    <row r="195" spans="1:12" ht="19.5" customHeight="1" x14ac:dyDescent="0.25">
      <c r="A195" s="208"/>
      <c r="B195" s="209"/>
      <c r="C195" s="162" t="s">
        <v>603</v>
      </c>
      <c r="D195" s="189" t="s">
        <v>561</v>
      </c>
      <c r="E195" s="209"/>
      <c r="F195" s="205"/>
      <c r="G195" s="205"/>
      <c r="H195" s="205"/>
      <c r="I195" s="205"/>
      <c r="J195" s="165"/>
      <c r="K195" s="165"/>
      <c r="L195" s="178"/>
    </row>
    <row r="196" spans="1:12" ht="19.5" customHeight="1" x14ac:dyDescent="0.25">
      <c r="A196" s="208">
        <v>8</v>
      </c>
      <c r="B196" s="209" t="s">
        <v>675</v>
      </c>
      <c r="C196" s="162" t="s">
        <v>575</v>
      </c>
      <c r="D196" s="189" t="s">
        <v>562</v>
      </c>
      <c r="E196" s="209">
        <v>3</v>
      </c>
      <c r="F196" s="205">
        <v>49.139999999999993</v>
      </c>
      <c r="G196" s="205">
        <v>49.139999999999993</v>
      </c>
      <c r="H196" s="205">
        <v>49.139999999999993</v>
      </c>
      <c r="I196" s="205">
        <v>49.139999999999993</v>
      </c>
      <c r="J196" s="165"/>
      <c r="K196" s="165"/>
      <c r="L196" s="178"/>
    </row>
    <row r="197" spans="1:12" ht="19.5" customHeight="1" x14ac:dyDescent="0.25">
      <c r="A197" s="208"/>
      <c r="B197" s="209"/>
      <c r="C197" s="162" t="s">
        <v>576</v>
      </c>
      <c r="D197" s="189" t="s">
        <v>562</v>
      </c>
      <c r="E197" s="209"/>
      <c r="F197" s="205"/>
      <c r="G197" s="205"/>
      <c r="H197" s="205"/>
      <c r="I197" s="205"/>
      <c r="J197" s="165"/>
      <c r="K197" s="165"/>
      <c r="L197" s="178"/>
    </row>
    <row r="198" spans="1:12" ht="19.5" customHeight="1" x14ac:dyDescent="0.25">
      <c r="A198" s="208"/>
      <c r="B198" s="209"/>
      <c r="C198" s="162" t="s">
        <v>577</v>
      </c>
      <c r="D198" s="189" t="s">
        <v>562</v>
      </c>
      <c r="E198" s="209"/>
      <c r="F198" s="205"/>
      <c r="G198" s="205"/>
      <c r="H198" s="205"/>
      <c r="I198" s="205"/>
      <c r="J198" s="165"/>
      <c r="K198" s="165"/>
      <c r="L198" s="178"/>
    </row>
    <row r="199" spans="1:12" ht="19.5" customHeight="1" x14ac:dyDescent="0.25">
      <c r="A199" s="208"/>
      <c r="B199" s="209"/>
      <c r="C199" s="162" t="s">
        <v>676</v>
      </c>
      <c r="D199" s="189" t="s">
        <v>561</v>
      </c>
      <c r="E199" s="209"/>
      <c r="F199" s="205"/>
      <c r="G199" s="205"/>
      <c r="H199" s="205"/>
      <c r="I199" s="205"/>
      <c r="J199" s="165"/>
      <c r="K199" s="165"/>
      <c r="L199" s="178"/>
    </row>
    <row r="200" spans="1:12" ht="19.5" customHeight="1" x14ac:dyDescent="0.25">
      <c r="A200" s="208">
        <v>9</v>
      </c>
      <c r="B200" s="209" t="s">
        <v>575</v>
      </c>
      <c r="C200" s="162" t="s">
        <v>578</v>
      </c>
      <c r="D200" s="189" t="s">
        <v>562</v>
      </c>
      <c r="E200" s="209">
        <v>2</v>
      </c>
      <c r="F200" s="205">
        <v>88.738</v>
      </c>
      <c r="G200" s="205">
        <v>89.738</v>
      </c>
      <c r="H200" s="205">
        <v>90.738</v>
      </c>
      <c r="I200" s="205">
        <v>91.738</v>
      </c>
      <c r="J200" s="165"/>
      <c r="K200" s="165"/>
      <c r="L200" s="178"/>
    </row>
    <row r="201" spans="1:12" ht="19.5" customHeight="1" x14ac:dyDescent="0.25">
      <c r="A201" s="208"/>
      <c r="B201" s="209"/>
      <c r="C201" s="162" t="s">
        <v>604</v>
      </c>
      <c r="D201" s="189" t="s">
        <v>562</v>
      </c>
      <c r="E201" s="209"/>
      <c r="F201" s="205"/>
      <c r="G201" s="205"/>
      <c r="H201" s="205"/>
      <c r="I201" s="205"/>
      <c r="J201" s="165" t="s">
        <v>330</v>
      </c>
      <c r="K201" s="165"/>
      <c r="L201" s="178"/>
    </row>
    <row r="202" spans="1:12" ht="19.5" customHeight="1" x14ac:dyDescent="0.25">
      <c r="A202" s="208"/>
      <c r="B202" s="209"/>
      <c r="C202" s="162" t="s">
        <v>605</v>
      </c>
      <c r="D202" s="189" t="s">
        <v>562</v>
      </c>
      <c r="E202" s="209"/>
      <c r="F202" s="205"/>
      <c r="G202" s="205"/>
      <c r="H202" s="205"/>
      <c r="I202" s="205"/>
      <c r="J202" s="165" t="s">
        <v>330</v>
      </c>
      <c r="K202" s="165"/>
      <c r="L202" s="178"/>
    </row>
    <row r="203" spans="1:12" ht="19.5" customHeight="1" x14ac:dyDescent="0.25">
      <c r="A203" s="208">
        <v>10</v>
      </c>
      <c r="B203" s="209" t="s">
        <v>606</v>
      </c>
      <c r="C203" s="162" t="s">
        <v>606</v>
      </c>
      <c r="D203" s="189" t="s">
        <v>563</v>
      </c>
      <c r="E203" s="209">
        <v>1</v>
      </c>
      <c r="F203" s="205">
        <v>206.1</v>
      </c>
      <c r="G203" s="205">
        <v>207.1</v>
      </c>
      <c r="H203" s="205">
        <v>208.1</v>
      </c>
      <c r="I203" s="205">
        <v>209.1</v>
      </c>
      <c r="J203" s="165" t="s">
        <v>330</v>
      </c>
      <c r="K203" s="165" t="s">
        <v>359</v>
      </c>
      <c r="L203" s="178"/>
    </row>
    <row r="204" spans="1:12" ht="19.5" customHeight="1" x14ac:dyDescent="0.25">
      <c r="A204" s="208"/>
      <c r="B204" s="209"/>
      <c r="C204" s="162" t="s">
        <v>607</v>
      </c>
      <c r="D204" s="189" t="s">
        <v>563</v>
      </c>
      <c r="E204" s="209"/>
      <c r="F204" s="205"/>
      <c r="G204" s="205"/>
      <c r="H204" s="205"/>
      <c r="I204" s="205"/>
      <c r="J204" s="165" t="s">
        <v>330</v>
      </c>
      <c r="K204" s="165"/>
      <c r="L204" s="178"/>
    </row>
    <row r="205" spans="1:12" ht="19.5" customHeight="1" x14ac:dyDescent="0.25">
      <c r="A205" s="208">
        <v>11</v>
      </c>
      <c r="B205" s="209" t="s">
        <v>677</v>
      </c>
      <c r="C205" s="162" t="s">
        <v>669</v>
      </c>
      <c r="D205" s="189" t="s">
        <v>563</v>
      </c>
      <c r="E205" s="209">
        <v>2</v>
      </c>
      <c r="F205" s="205">
        <v>67.42</v>
      </c>
      <c r="G205" s="205">
        <v>67.42</v>
      </c>
      <c r="H205" s="205">
        <v>67.42</v>
      </c>
      <c r="I205" s="205">
        <v>67.42</v>
      </c>
      <c r="J205" s="165"/>
      <c r="K205" s="165" t="s">
        <v>364</v>
      </c>
      <c r="L205" s="178"/>
    </row>
    <row r="206" spans="1:12" ht="19.5" customHeight="1" x14ac:dyDescent="0.25">
      <c r="A206" s="208"/>
      <c r="B206" s="209"/>
      <c r="C206" s="162" t="s">
        <v>608</v>
      </c>
      <c r="D206" s="189" t="s">
        <v>563</v>
      </c>
      <c r="E206" s="209"/>
      <c r="F206" s="205"/>
      <c r="G206" s="205"/>
      <c r="H206" s="205"/>
      <c r="I206" s="205"/>
      <c r="J206" s="165"/>
      <c r="K206" s="165"/>
      <c r="L206" s="178"/>
    </row>
    <row r="207" spans="1:12" ht="19.5" customHeight="1" x14ac:dyDescent="0.25">
      <c r="A207" s="208"/>
      <c r="B207" s="209"/>
      <c r="C207" s="162" t="s">
        <v>609</v>
      </c>
      <c r="D207" s="189" t="s">
        <v>563</v>
      </c>
      <c r="E207" s="209"/>
      <c r="F207" s="205"/>
      <c r="G207" s="205"/>
      <c r="H207" s="205"/>
      <c r="I207" s="205"/>
      <c r="J207" s="165"/>
      <c r="K207" s="165" t="s">
        <v>364</v>
      </c>
      <c r="L207" s="178"/>
    </row>
    <row r="208" spans="1:12" ht="19.5" customHeight="1" x14ac:dyDescent="0.25">
      <c r="A208" s="208">
        <v>12</v>
      </c>
      <c r="B208" s="209" t="s">
        <v>610</v>
      </c>
      <c r="C208" s="162" t="s">
        <v>610</v>
      </c>
      <c r="D208" s="189" t="s">
        <v>563</v>
      </c>
      <c r="E208" s="209">
        <v>2</v>
      </c>
      <c r="F208" s="205">
        <v>99.02000000000001</v>
      </c>
      <c r="G208" s="205">
        <v>99.02000000000001</v>
      </c>
      <c r="H208" s="205">
        <v>99.02000000000001</v>
      </c>
      <c r="I208" s="205">
        <v>99.02000000000001</v>
      </c>
      <c r="J208" s="165"/>
      <c r="K208" s="165" t="s">
        <v>364</v>
      </c>
      <c r="L208" s="178"/>
    </row>
    <row r="209" spans="1:12" ht="19.5" customHeight="1" x14ac:dyDescent="0.25">
      <c r="A209" s="208"/>
      <c r="B209" s="209"/>
      <c r="C209" s="162" t="s">
        <v>611</v>
      </c>
      <c r="D209" s="189" t="s">
        <v>563</v>
      </c>
      <c r="E209" s="209"/>
      <c r="F209" s="205"/>
      <c r="G209" s="205"/>
      <c r="H209" s="205"/>
      <c r="I209" s="205"/>
      <c r="J209" s="165"/>
      <c r="K209" s="165"/>
      <c r="L209" s="178"/>
    </row>
    <row r="210" spans="1:12" ht="19.5" customHeight="1" x14ac:dyDescent="0.25">
      <c r="A210" s="208"/>
      <c r="B210" s="209"/>
      <c r="C210" s="162" t="s">
        <v>612</v>
      </c>
      <c r="D210" s="189" t="s">
        <v>563</v>
      </c>
      <c r="E210" s="209"/>
      <c r="F210" s="205"/>
      <c r="G210" s="205"/>
      <c r="H210" s="205"/>
      <c r="I210" s="205"/>
      <c r="J210" s="165"/>
      <c r="K210" s="165"/>
      <c r="L210" s="178"/>
    </row>
    <row r="211" spans="1:12" ht="18.600000000000001" customHeight="1" x14ac:dyDescent="0.25">
      <c r="A211" s="208">
        <v>13</v>
      </c>
      <c r="B211" s="209" t="s">
        <v>613</v>
      </c>
      <c r="C211" s="162" t="s">
        <v>613</v>
      </c>
      <c r="D211" s="189" t="s">
        <v>563</v>
      </c>
      <c r="E211" s="209">
        <v>1</v>
      </c>
      <c r="F211" s="205">
        <v>183.36</v>
      </c>
      <c r="G211" s="205">
        <v>183.36</v>
      </c>
      <c r="H211" s="205">
        <v>183.36</v>
      </c>
      <c r="I211" s="205">
        <v>183.36</v>
      </c>
      <c r="J211" s="165" t="s">
        <v>330</v>
      </c>
      <c r="K211" s="165" t="s">
        <v>359</v>
      </c>
      <c r="L211" s="178"/>
    </row>
    <row r="212" spans="1:12" ht="18.600000000000001" customHeight="1" x14ac:dyDescent="0.25">
      <c r="A212" s="208"/>
      <c r="B212" s="209"/>
      <c r="C212" s="162" t="s">
        <v>614</v>
      </c>
      <c r="D212" s="189" t="s">
        <v>563</v>
      </c>
      <c r="E212" s="209"/>
      <c r="F212" s="205"/>
      <c r="G212" s="205"/>
      <c r="H212" s="205"/>
      <c r="I212" s="205"/>
      <c r="J212" s="165" t="s">
        <v>330</v>
      </c>
      <c r="K212" s="165" t="s">
        <v>372</v>
      </c>
      <c r="L212" s="178"/>
    </row>
    <row r="213" spans="1:12" ht="18.600000000000001" customHeight="1" x14ac:dyDescent="0.25">
      <c r="A213" s="208">
        <v>14</v>
      </c>
      <c r="B213" s="209" t="s">
        <v>616</v>
      </c>
      <c r="C213" s="162" t="s">
        <v>615</v>
      </c>
      <c r="D213" s="189" t="s">
        <v>563</v>
      </c>
      <c r="E213" s="209">
        <v>1</v>
      </c>
      <c r="F213" s="205">
        <v>125.49</v>
      </c>
      <c r="G213" s="205">
        <v>125.49</v>
      </c>
      <c r="H213" s="205">
        <v>125.49</v>
      </c>
      <c r="I213" s="205">
        <v>125.49</v>
      </c>
      <c r="J213" s="165" t="s">
        <v>330</v>
      </c>
      <c r="K213" s="165" t="s">
        <v>372</v>
      </c>
      <c r="L213" s="178"/>
    </row>
    <row r="214" spans="1:12" ht="18.600000000000001" customHeight="1" x14ac:dyDescent="0.25">
      <c r="A214" s="208"/>
      <c r="B214" s="209"/>
      <c r="C214" s="162" t="s">
        <v>616</v>
      </c>
      <c r="D214" s="189" t="s">
        <v>563</v>
      </c>
      <c r="E214" s="209"/>
      <c r="F214" s="205"/>
      <c r="G214" s="205"/>
      <c r="H214" s="205"/>
      <c r="I214" s="205"/>
      <c r="J214" s="165" t="s">
        <v>330</v>
      </c>
      <c r="K214" s="165" t="s">
        <v>372</v>
      </c>
      <c r="L214" s="178"/>
    </row>
    <row r="215" spans="1:12" ht="18.600000000000001" customHeight="1" x14ac:dyDescent="0.25">
      <c r="A215" s="208">
        <v>15</v>
      </c>
      <c r="B215" s="209" t="s">
        <v>617</v>
      </c>
      <c r="C215" s="162" t="s">
        <v>617</v>
      </c>
      <c r="D215" s="189" t="s">
        <v>563</v>
      </c>
      <c r="E215" s="209">
        <v>2</v>
      </c>
      <c r="F215" s="205">
        <v>104.95</v>
      </c>
      <c r="G215" s="205">
        <v>104.95</v>
      </c>
      <c r="H215" s="205">
        <v>104.95</v>
      </c>
      <c r="I215" s="205">
        <v>104.95</v>
      </c>
      <c r="J215" s="165" t="s">
        <v>330</v>
      </c>
      <c r="K215" s="165" t="s">
        <v>364</v>
      </c>
      <c r="L215" s="178"/>
    </row>
    <row r="216" spans="1:12" ht="18.600000000000001" customHeight="1" x14ac:dyDescent="0.25">
      <c r="A216" s="208"/>
      <c r="B216" s="209"/>
      <c r="C216" s="162" t="s">
        <v>618</v>
      </c>
      <c r="D216" s="189" t="s">
        <v>563</v>
      </c>
      <c r="E216" s="209"/>
      <c r="F216" s="205"/>
      <c r="G216" s="205"/>
      <c r="H216" s="205"/>
      <c r="I216" s="205"/>
      <c r="J216" s="165" t="s">
        <v>330</v>
      </c>
      <c r="K216" s="165"/>
      <c r="L216" s="178"/>
    </row>
    <row r="217" spans="1:12" ht="18.600000000000001" customHeight="1" x14ac:dyDescent="0.25">
      <c r="A217" s="208"/>
      <c r="B217" s="209"/>
      <c r="C217" s="162" t="s">
        <v>619</v>
      </c>
      <c r="D217" s="189" t="s">
        <v>563</v>
      </c>
      <c r="E217" s="209"/>
      <c r="F217" s="205"/>
      <c r="G217" s="205"/>
      <c r="H217" s="205"/>
      <c r="I217" s="205"/>
      <c r="J217" s="165" t="s">
        <v>330</v>
      </c>
      <c r="K217" s="165" t="s">
        <v>364</v>
      </c>
      <c r="L217" s="178"/>
    </row>
    <row r="218" spans="1:12" ht="18.600000000000001" customHeight="1" x14ac:dyDescent="0.25">
      <c r="A218" s="208">
        <v>16</v>
      </c>
      <c r="B218" s="209" t="s">
        <v>621</v>
      </c>
      <c r="C218" s="162" t="s">
        <v>620</v>
      </c>
      <c r="D218" s="189" t="s">
        <v>563</v>
      </c>
      <c r="E218" s="209">
        <v>2</v>
      </c>
      <c r="F218" s="205">
        <v>147.47</v>
      </c>
      <c r="G218" s="205">
        <v>147.47</v>
      </c>
      <c r="H218" s="205">
        <v>147.47</v>
      </c>
      <c r="I218" s="205">
        <v>147.47</v>
      </c>
      <c r="J218" s="165" t="s">
        <v>330</v>
      </c>
      <c r="K218" s="165" t="s">
        <v>372</v>
      </c>
      <c r="L218" s="178"/>
    </row>
    <row r="219" spans="1:12" ht="18.600000000000001" customHeight="1" x14ac:dyDescent="0.25">
      <c r="A219" s="208"/>
      <c r="B219" s="209"/>
      <c r="C219" s="162" t="s">
        <v>621</v>
      </c>
      <c r="D219" s="189" t="s">
        <v>564</v>
      </c>
      <c r="E219" s="209"/>
      <c r="F219" s="205"/>
      <c r="G219" s="205"/>
      <c r="H219" s="205"/>
      <c r="I219" s="205"/>
      <c r="J219" s="165" t="s">
        <v>330</v>
      </c>
      <c r="K219" s="165" t="s">
        <v>372</v>
      </c>
      <c r="L219" s="178"/>
    </row>
    <row r="220" spans="1:12" ht="18.600000000000001" customHeight="1" x14ac:dyDescent="0.25">
      <c r="A220" s="208"/>
      <c r="B220" s="209"/>
      <c r="C220" s="162" t="s">
        <v>622</v>
      </c>
      <c r="D220" s="189" t="s">
        <v>564</v>
      </c>
      <c r="E220" s="209"/>
      <c r="F220" s="205"/>
      <c r="G220" s="205"/>
      <c r="H220" s="205"/>
      <c r="I220" s="205"/>
      <c r="J220" s="165" t="s">
        <v>330</v>
      </c>
      <c r="K220" s="165" t="s">
        <v>372</v>
      </c>
      <c r="L220" s="178"/>
    </row>
    <row r="221" spans="1:12" ht="18.600000000000001" customHeight="1" x14ac:dyDescent="0.25">
      <c r="A221" s="208">
        <v>17</v>
      </c>
      <c r="B221" s="209" t="s">
        <v>624</v>
      </c>
      <c r="C221" s="162" t="s">
        <v>623</v>
      </c>
      <c r="D221" s="189" t="s">
        <v>564</v>
      </c>
      <c r="E221" s="209">
        <v>2</v>
      </c>
      <c r="F221" s="205">
        <v>110.97</v>
      </c>
      <c r="G221" s="205">
        <v>110.97</v>
      </c>
      <c r="H221" s="205">
        <v>110.97</v>
      </c>
      <c r="I221" s="205">
        <v>110.97</v>
      </c>
      <c r="J221" s="165" t="s">
        <v>330</v>
      </c>
      <c r="K221" s="165" t="s">
        <v>372</v>
      </c>
      <c r="L221" s="178"/>
    </row>
    <row r="222" spans="1:12" ht="18.600000000000001" customHeight="1" x14ac:dyDescent="0.25">
      <c r="A222" s="208"/>
      <c r="B222" s="209"/>
      <c r="C222" s="162" t="s">
        <v>670</v>
      </c>
      <c r="D222" s="189" t="s">
        <v>564</v>
      </c>
      <c r="E222" s="209"/>
      <c r="F222" s="205"/>
      <c r="G222" s="205"/>
      <c r="H222" s="205"/>
      <c r="I222" s="205"/>
      <c r="J222" s="165" t="s">
        <v>330</v>
      </c>
      <c r="K222" s="165" t="s">
        <v>372</v>
      </c>
      <c r="L222" s="178"/>
    </row>
    <row r="223" spans="1:12" ht="18.600000000000001" customHeight="1" x14ac:dyDescent="0.25">
      <c r="A223" s="208"/>
      <c r="B223" s="209"/>
      <c r="C223" s="162" t="s">
        <v>624</v>
      </c>
      <c r="D223" s="189" t="s">
        <v>564</v>
      </c>
      <c r="E223" s="209"/>
      <c r="F223" s="205"/>
      <c r="G223" s="205"/>
      <c r="H223" s="205"/>
      <c r="I223" s="205"/>
      <c r="J223" s="165" t="s">
        <v>330</v>
      </c>
      <c r="K223" s="165" t="s">
        <v>372</v>
      </c>
      <c r="L223" s="178"/>
    </row>
    <row r="224" spans="1:12" ht="18.600000000000001" customHeight="1" x14ac:dyDescent="0.25">
      <c r="A224" s="208">
        <v>18</v>
      </c>
      <c r="B224" s="209" t="s">
        <v>625</v>
      </c>
      <c r="C224" s="162" t="s">
        <v>625</v>
      </c>
      <c r="D224" s="189" t="s">
        <v>564</v>
      </c>
      <c r="E224" s="209">
        <v>1</v>
      </c>
      <c r="F224" s="205">
        <v>187.19</v>
      </c>
      <c r="G224" s="205">
        <v>188.19</v>
      </c>
      <c r="H224" s="205">
        <v>189.19</v>
      </c>
      <c r="I224" s="205">
        <v>190.19</v>
      </c>
      <c r="J224" s="165" t="s">
        <v>330</v>
      </c>
      <c r="K224" s="165" t="s">
        <v>372</v>
      </c>
      <c r="L224" s="178"/>
    </row>
    <row r="225" spans="1:12" ht="18.600000000000001" customHeight="1" x14ac:dyDescent="0.25">
      <c r="A225" s="208"/>
      <c r="B225" s="209"/>
      <c r="C225" s="162" t="s">
        <v>626</v>
      </c>
      <c r="D225" s="189" t="s">
        <v>564</v>
      </c>
      <c r="E225" s="209"/>
      <c r="F225" s="205"/>
      <c r="G225" s="205"/>
      <c r="H225" s="205"/>
      <c r="I225" s="205"/>
      <c r="J225" s="165" t="s">
        <v>330</v>
      </c>
      <c r="K225" s="165" t="s">
        <v>372</v>
      </c>
      <c r="L225" s="178"/>
    </row>
    <row r="226" spans="1:12" ht="18.600000000000001" customHeight="1" x14ac:dyDescent="0.25">
      <c r="A226" s="208">
        <v>19</v>
      </c>
      <c r="B226" s="209" t="s">
        <v>629</v>
      </c>
      <c r="C226" s="162" t="s">
        <v>627</v>
      </c>
      <c r="D226" s="189" t="s">
        <v>565</v>
      </c>
      <c r="E226" s="209">
        <v>2</v>
      </c>
      <c r="F226" s="205">
        <v>279.39999999999998</v>
      </c>
      <c r="G226" s="205">
        <v>279.39999999999998</v>
      </c>
      <c r="H226" s="205">
        <v>279.39999999999998</v>
      </c>
      <c r="I226" s="205">
        <v>279.39999999999998</v>
      </c>
      <c r="J226" s="165" t="s">
        <v>330</v>
      </c>
      <c r="K226" s="165" t="s">
        <v>402</v>
      </c>
      <c r="L226" s="178"/>
    </row>
    <row r="227" spans="1:12" ht="18.600000000000001" customHeight="1" x14ac:dyDescent="0.25">
      <c r="A227" s="208"/>
      <c r="B227" s="209"/>
      <c r="C227" s="162" t="s">
        <v>628</v>
      </c>
      <c r="D227" s="189" t="s">
        <v>565</v>
      </c>
      <c r="E227" s="209"/>
      <c r="F227" s="205"/>
      <c r="G227" s="205"/>
      <c r="H227" s="205"/>
      <c r="I227" s="205"/>
      <c r="J227" s="165" t="s">
        <v>330</v>
      </c>
      <c r="K227" s="165"/>
      <c r="L227" s="178"/>
    </row>
    <row r="228" spans="1:12" ht="18.600000000000001" customHeight="1" x14ac:dyDescent="0.25">
      <c r="A228" s="208"/>
      <c r="B228" s="209"/>
      <c r="C228" s="162" t="s">
        <v>629</v>
      </c>
      <c r="D228" s="189" t="s">
        <v>565</v>
      </c>
      <c r="E228" s="209"/>
      <c r="F228" s="205"/>
      <c r="G228" s="205"/>
      <c r="H228" s="205"/>
      <c r="I228" s="205"/>
      <c r="J228" s="165" t="s">
        <v>330</v>
      </c>
      <c r="K228" s="165"/>
      <c r="L228" s="178"/>
    </row>
    <row r="229" spans="1:12" ht="18.600000000000001" customHeight="1" x14ac:dyDescent="0.25">
      <c r="A229" s="208">
        <v>20</v>
      </c>
      <c r="B229" s="209" t="s">
        <v>631</v>
      </c>
      <c r="C229" s="162" t="s">
        <v>630</v>
      </c>
      <c r="D229" s="189" t="s">
        <v>565</v>
      </c>
      <c r="E229" s="209">
        <v>2</v>
      </c>
      <c r="F229" s="205">
        <v>196.25</v>
      </c>
      <c r="G229" s="205">
        <v>196.25</v>
      </c>
      <c r="H229" s="205">
        <v>196.25</v>
      </c>
      <c r="I229" s="205">
        <v>196.25</v>
      </c>
      <c r="J229" s="165" t="s">
        <v>330</v>
      </c>
      <c r="K229" s="165"/>
      <c r="L229" s="178"/>
    </row>
    <row r="230" spans="1:12" ht="18.600000000000001" customHeight="1" x14ac:dyDescent="0.25">
      <c r="A230" s="208"/>
      <c r="B230" s="209"/>
      <c r="C230" s="162" t="s">
        <v>631</v>
      </c>
      <c r="D230" s="189" t="s">
        <v>565</v>
      </c>
      <c r="E230" s="209"/>
      <c r="F230" s="205"/>
      <c r="G230" s="205"/>
      <c r="H230" s="205"/>
      <c r="I230" s="205"/>
      <c r="J230" s="165" t="s">
        <v>330</v>
      </c>
      <c r="K230" s="165"/>
      <c r="L230" s="178"/>
    </row>
    <row r="231" spans="1:12" ht="18.600000000000001" customHeight="1" x14ac:dyDescent="0.25">
      <c r="A231" s="208"/>
      <c r="B231" s="209"/>
      <c r="C231" s="162" t="s">
        <v>632</v>
      </c>
      <c r="D231" s="189" t="s">
        <v>565</v>
      </c>
      <c r="E231" s="209"/>
      <c r="F231" s="205"/>
      <c r="G231" s="205"/>
      <c r="H231" s="205"/>
      <c r="I231" s="205"/>
      <c r="J231" s="165" t="s">
        <v>330</v>
      </c>
      <c r="K231" s="165"/>
      <c r="L231" s="178"/>
    </row>
    <row r="232" spans="1:12" ht="18.600000000000001" customHeight="1" x14ac:dyDescent="0.25">
      <c r="A232" s="208">
        <v>21</v>
      </c>
      <c r="B232" s="209" t="s">
        <v>678</v>
      </c>
      <c r="C232" s="162" t="s">
        <v>633</v>
      </c>
      <c r="D232" s="189" t="s">
        <v>566</v>
      </c>
      <c r="E232" s="209">
        <v>3</v>
      </c>
      <c r="F232" s="205">
        <v>72.569999999999993</v>
      </c>
      <c r="G232" s="205">
        <v>72.569999999999993</v>
      </c>
      <c r="H232" s="205">
        <v>72.569999999999993</v>
      </c>
      <c r="I232" s="205">
        <v>72.569999999999993</v>
      </c>
      <c r="J232" s="165" t="s">
        <v>330</v>
      </c>
      <c r="K232" s="165"/>
      <c r="L232" s="178"/>
    </row>
    <row r="233" spans="1:12" ht="18.600000000000001" customHeight="1" x14ac:dyDescent="0.25">
      <c r="A233" s="208"/>
      <c r="B233" s="209"/>
      <c r="C233" s="162" t="s">
        <v>634</v>
      </c>
      <c r="D233" s="189" t="s">
        <v>567</v>
      </c>
      <c r="E233" s="209"/>
      <c r="F233" s="205"/>
      <c r="G233" s="205"/>
      <c r="H233" s="205"/>
      <c r="I233" s="205"/>
      <c r="J233" s="165"/>
      <c r="K233" s="165"/>
      <c r="L233" s="178"/>
    </row>
    <row r="234" spans="1:12" ht="18.600000000000001" customHeight="1" x14ac:dyDescent="0.25">
      <c r="A234" s="208"/>
      <c r="B234" s="209"/>
      <c r="C234" s="162" t="s">
        <v>579</v>
      </c>
      <c r="D234" s="189" t="s">
        <v>567</v>
      </c>
      <c r="E234" s="209"/>
      <c r="F234" s="205"/>
      <c r="G234" s="205"/>
      <c r="H234" s="205"/>
      <c r="I234" s="205"/>
      <c r="J234" s="165"/>
      <c r="K234" s="165"/>
      <c r="L234" s="178"/>
    </row>
    <row r="235" spans="1:12" ht="18.600000000000001" customHeight="1" x14ac:dyDescent="0.25">
      <c r="A235" s="208"/>
      <c r="B235" s="209"/>
      <c r="C235" s="162" t="s">
        <v>580</v>
      </c>
      <c r="D235" s="189" t="s">
        <v>567</v>
      </c>
      <c r="E235" s="209"/>
      <c r="F235" s="205"/>
      <c r="G235" s="205"/>
      <c r="H235" s="205"/>
      <c r="I235" s="205"/>
      <c r="J235" s="165"/>
      <c r="K235" s="165"/>
      <c r="L235" s="178"/>
    </row>
    <row r="236" spans="1:12" ht="19.5" customHeight="1" x14ac:dyDescent="0.25">
      <c r="A236" s="208">
        <v>22</v>
      </c>
      <c r="B236" s="209" t="s">
        <v>679</v>
      </c>
      <c r="C236" s="162" t="s">
        <v>581</v>
      </c>
      <c r="D236" s="189" t="s">
        <v>567</v>
      </c>
      <c r="E236" s="209">
        <v>3</v>
      </c>
      <c r="F236" s="205">
        <v>71.87</v>
      </c>
      <c r="G236" s="205">
        <v>71.87</v>
      </c>
      <c r="H236" s="205">
        <v>71.87</v>
      </c>
      <c r="I236" s="205">
        <v>71.87</v>
      </c>
      <c r="J236" s="165"/>
      <c r="K236" s="165"/>
      <c r="L236" s="178"/>
    </row>
    <row r="237" spans="1:12" ht="19.5" customHeight="1" x14ac:dyDescent="0.25">
      <c r="A237" s="208"/>
      <c r="B237" s="209"/>
      <c r="C237" s="162" t="s">
        <v>582</v>
      </c>
      <c r="D237" s="189" t="s">
        <v>567</v>
      </c>
      <c r="E237" s="209"/>
      <c r="F237" s="205"/>
      <c r="G237" s="205"/>
      <c r="H237" s="205"/>
      <c r="I237" s="205"/>
      <c r="J237" s="165"/>
      <c r="K237" s="165"/>
      <c r="L237" s="178"/>
    </row>
    <row r="238" spans="1:12" ht="19.5" customHeight="1" x14ac:dyDescent="0.25">
      <c r="A238" s="208"/>
      <c r="B238" s="209"/>
      <c r="C238" s="162" t="s">
        <v>583</v>
      </c>
      <c r="D238" s="189" t="s">
        <v>567</v>
      </c>
      <c r="E238" s="209"/>
      <c r="F238" s="205"/>
      <c r="G238" s="205"/>
      <c r="H238" s="205"/>
      <c r="I238" s="205"/>
      <c r="J238" s="165"/>
      <c r="K238" s="165"/>
      <c r="L238" s="178"/>
    </row>
    <row r="239" spans="1:12" ht="19.5" customHeight="1" x14ac:dyDescent="0.25">
      <c r="A239" s="208"/>
      <c r="B239" s="209"/>
      <c r="C239" s="162" t="s">
        <v>635</v>
      </c>
      <c r="D239" s="189" t="s">
        <v>567</v>
      </c>
      <c r="E239" s="209"/>
      <c r="F239" s="205"/>
      <c r="G239" s="205"/>
      <c r="H239" s="205"/>
      <c r="I239" s="205"/>
      <c r="J239" s="165" t="s">
        <v>330</v>
      </c>
      <c r="K239" s="165"/>
      <c r="L239" s="178"/>
    </row>
    <row r="240" spans="1:12" ht="19.5" customHeight="1" x14ac:dyDescent="0.25">
      <c r="A240" s="208">
        <v>23</v>
      </c>
      <c r="B240" s="209" t="s">
        <v>638</v>
      </c>
      <c r="C240" s="162" t="s">
        <v>636</v>
      </c>
      <c r="D240" s="189" t="s">
        <v>566</v>
      </c>
      <c r="E240" s="209">
        <v>2</v>
      </c>
      <c r="F240" s="205">
        <v>190.89000000000001</v>
      </c>
      <c r="G240" s="205">
        <v>191.89</v>
      </c>
      <c r="H240" s="205">
        <v>192.89</v>
      </c>
      <c r="I240" s="205">
        <v>193.89</v>
      </c>
      <c r="J240" s="165" t="s">
        <v>330</v>
      </c>
      <c r="K240" s="165"/>
      <c r="L240" s="178"/>
    </row>
    <row r="241" spans="1:12" ht="19.5" customHeight="1" x14ac:dyDescent="0.25">
      <c r="A241" s="208"/>
      <c r="B241" s="209"/>
      <c r="C241" s="162" t="s">
        <v>637</v>
      </c>
      <c r="D241" s="189" t="s">
        <v>566</v>
      </c>
      <c r="E241" s="209"/>
      <c r="F241" s="205"/>
      <c r="G241" s="205"/>
      <c r="H241" s="205"/>
      <c r="I241" s="205"/>
      <c r="J241" s="165" t="s">
        <v>330</v>
      </c>
      <c r="K241" s="165"/>
      <c r="L241" s="178"/>
    </row>
    <row r="242" spans="1:12" ht="19.5" customHeight="1" x14ac:dyDescent="0.25">
      <c r="A242" s="208"/>
      <c r="B242" s="209"/>
      <c r="C242" s="162" t="s">
        <v>638</v>
      </c>
      <c r="D242" s="189" t="s">
        <v>566</v>
      </c>
      <c r="E242" s="209"/>
      <c r="F242" s="205"/>
      <c r="G242" s="205"/>
      <c r="H242" s="205"/>
      <c r="I242" s="205"/>
      <c r="J242" s="165" t="s">
        <v>330</v>
      </c>
      <c r="K242" s="165"/>
      <c r="L242" s="178"/>
    </row>
    <row r="243" spans="1:12" ht="19.5" customHeight="1" x14ac:dyDescent="0.25">
      <c r="A243" s="208">
        <v>24</v>
      </c>
      <c r="B243" s="209" t="s">
        <v>639</v>
      </c>
      <c r="C243" s="162" t="s">
        <v>639</v>
      </c>
      <c r="D243" s="189" t="s">
        <v>566</v>
      </c>
      <c r="E243" s="209">
        <v>1</v>
      </c>
      <c r="F243" s="205">
        <v>168.38</v>
      </c>
      <c r="G243" s="205">
        <v>168.38</v>
      </c>
      <c r="H243" s="205">
        <v>168.38</v>
      </c>
      <c r="I243" s="205">
        <v>168.38</v>
      </c>
      <c r="J243" s="165" t="s">
        <v>330</v>
      </c>
      <c r="K243" s="165"/>
      <c r="L243" s="178"/>
    </row>
    <row r="244" spans="1:12" ht="19.5" customHeight="1" x14ac:dyDescent="0.25">
      <c r="A244" s="208"/>
      <c r="B244" s="209"/>
      <c r="C244" s="162" t="s">
        <v>640</v>
      </c>
      <c r="D244" s="189" t="s">
        <v>566</v>
      </c>
      <c r="E244" s="209"/>
      <c r="F244" s="205"/>
      <c r="G244" s="205"/>
      <c r="H244" s="205"/>
      <c r="I244" s="205"/>
      <c r="J244" s="165" t="s">
        <v>330</v>
      </c>
      <c r="K244" s="165"/>
      <c r="L244" s="178"/>
    </row>
    <row r="245" spans="1:12" ht="19.5" customHeight="1" x14ac:dyDescent="0.25">
      <c r="A245" s="208">
        <v>25</v>
      </c>
      <c r="B245" s="209" t="s">
        <v>642</v>
      </c>
      <c r="C245" s="162" t="s">
        <v>641</v>
      </c>
      <c r="D245" s="189" t="s">
        <v>566</v>
      </c>
      <c r="E245" s="209">
        <v>1</v>
      </c>
      <c r="F245" s="205">
        <v>117.37</v>
      </c>
      <c r="G245" s="205">
        <v>117.37</v>
      </c>
      <c r="H245" s="205">
        <v>117.37</v>
      </c>
      <c r="I245" s="205">
        <v>117.37</v>
      </c>
      <c r="J245" s="165" t="s">
        <v>330</v>
      </c>
      <c r="K245" s="165"/>
      <c r="L245" s="178"/>
    </row>
    <row r="246" spans="1:12" ht="19.5" customHeight="1" x14ac:dyDescent="0.25">
      <c r="A246" s="208"/>
      <c r="B246" s="209"/>
      <c r="C246" s="162" t="s">
        <v>642</v>
      </c>
      <c r="D246" s="189" t="s">
        <v>566</v>
      </c>
      <c r="E246" s="209"/>
      <c r="F246" s="205"/>
      <c r="G246" s="205"/>
      <c r="H246" s="205"/>
      <c r="I246" s="205"/>
      <c r="J246" s="165" t="s">
        <v>330</v>
      </c>
      <c r="K246" s="165"/>
      <c r="L246" s="178"/>
    </row>
    <row r="247" spans="1:12" ht="19.5" customHeight="1" x14ac:dyDescent="0.25">
      <c r="A247" s="208">
        <v>26</v>
      </c>
      <c r="B247" s="209" t="s">
        <v>644</v>
      </c>
      <c r="C247" s="162" t="s">
        <v>643</v>
      </c>
      <c r="D247" s="189" t="s">
        <v>566</v>
      </c>
      <c r="E247" s="209">
        <v>1</v>
      </c>
      <c r="F247" s="205">
        <v>172.03</v>
      </c>
      <c r="G247" s="205">
        <v>172.03</v>
      </c>
      <c r="H247" s="205">
        <v>172.03</v>
      </c>
      <c r="I247" s="205">
        <v>172.03</v>
      </c>
      <c r="J247" s="165" t="s">
        <v>330</v>
      </c>
      <c r="K247" s="165"/>
      <c r="L247" s="178"/>
    </row>
    <row r="248" spans="1:12" ht="19.5" customHeight="1" x14ac:dyDescent="0.25">
      <c r="A248" s="208"/>
      <c r="B248" s="209"/>
      <c r="C248" s="162" t="s">
        <v>644</v>
      </c>
      <c r="D248" s="189" t="s">
        <v>566</v>
      </c>
      <c r="E248" s="209"/>
      <c r="F248" s="205"/>
      <c r="G248" s="205"/>
      <c r="H248" s="205"/>
      <c r="I248" s="205"/>
      <c r="J248" s="165" t="s">
        <v>330</v>
      </c>
      <c r="K248" s="165"/>
      <c r="L248" s="178"/>
    </row>
    <row r="249" spans="1:12" ht="19.5" customHeight="1" x14ac:dyDescent="0.25">
      <c r="A249" s="208">
        <v>27</v>
      </c>
      <c r="B249" s="209" t="s">
        <v>680</v>
      </c>
      <c r="C249" s="162" t="s">
        <v>622</v>
      </c>
      <c r="D249" s="189" t="s">
        <v>568</v>
      </c>
      <c r="E249" s="209">
        <v>1</v>
      </c>
      <c r="F249" s="205">
        <v>81.33</v>
      </c>
      <c r="G249" s="205">
        <v>81.33</v>
      </c>
      <c r="H249" s="205">
        <v>81.33</v>
      </c>
      <c r="I249" s="205">
        <v>81.33</v>
      </c>
      <c r="J249" s="165"/>
      <c r="K249" s="165"/>
      <c r="L249" s="178"/>
    </row>
    <row r="250" spans="1:12" ht="19.5" customHeight="1" x14ac:dyDescent="0.25">
      <c r="A250" s="208"/>
      <c r="B250" s="209"/>
      <c r="C250" s="162" t="s">
        <v>584</v>
      </c>
      <c r="D250" s="189" t="s">
        <v>568</v>
      </c>
      <c r="E250" s="209"/>
      <c r="F250" s="205"/>
      <c r="G250" s="205"/>
      <c r="H250" s="205"/>
      <c r="I250" s="205"/>
      <c r="J250" s="165"/>
      <c r="K250" s="165"/>
      <c r="L250" s="178"/>
    </row>
    <row r="251" spans="1:12" ht="20.45" customHeight="1" x14ac:dyDescent="0.25">
      <c r="A251" s="208">
        <v>28</v>
      </c>
      <c r="B251" s="209" t="s">
        <v>681</v>
      </c>
      <c r="C251" s="162" t="s">
        <v>585</v>
      </c>
      <c r="D251" s="189" t="s">
        <v>568</v>
      </c>
      <c r="E251" s="209">
        <v>5</v>
      </c>
      <c r="F251" s="205">
        <v>86.38</v>
      </c>
      <c r="G251" s="205">
        <v>87.38</v>
      </c>
      <c r="H251" s="205">
        <v>88.38</v>
      </c>
      <c r="I251" s="205">
        <v>89.38</v>
      </c>
      <c r="J251" s="165"/>
      <c r="K251" s="165"/>
      <c r="L251" s="178"/>
    </row>
    <row r="252" spans="1:12" ht="20.45" customHeight="1" x14ac:dyDescent="0.25">
      <c r="A252" s="208"/>
      <c r="B252" s="209"/>
      <c r="C252" s="162" t="s">
        <v>586</v>
      </c>
      <c r="D252" s="189" t="s">
        <v>568</v>
      </c>
      <c r="E252" s="209"/>
      <c r="F252" s="205"/>
      <c r="G252" s="205"/>
      <c r="H252" s="205"/>
      <c r="I252" s="205"/>
      <c r="J252" s="165"/>
      <c r="K252" s="165"/>
      <c r="L252" s="178"/>
    </row>
    <row r="253" spans="1:12" ht="20.45" customHeight="1" x14ac:dyDescent="0.25">
      <c r="A253" s="208"/>
      <c r="B253" s="209"/>
      <c r="C253" s="162" t="s">
        <v>587</v>
      </c>
      <c r="D253" s="189" t="s">
        <v>568</v>
      </c>
      <c r="E253" s="209"/>
      <c r="F253" s="205"/>
      <c r="G253" s="205"/>
      <c r="H253" s="205"/>
      <c r="I253" s="205"/>
      <c r="J253" s="165"/>
      <c r="K253" s="165"/>
      <c r="L253" s="178"/>
    </row>
    <row r="254" spans="1:12" ht="20.45" customHeight="1" x14ac:dyDescent="0.25">
      <c r="A254" s="208"/>
      <c r="B254" s="209"/>
      <c r="C254" s="162" t="s">
        <v>588</v>
      </c>
      <c r="D254" s="189" t="s">
        <v>568</v>
      </c>
      <c r="E254" s="209"/>
      <c r="F254" s="205"/>
      <c r="G254" s="205"/>
      <c r="H254" s="205"/>
      <c r="I254" s="205"/>
      <c r="J254" s="165"/>
      <c r="K254" s="165"/>
      <c r="L254" s="178"/>
    </row>
    <row r="255" spans="1:12" ht="20.45" customHeight="1" x14ac:dyDescent="0.25">
      <c r="A255" s="208"/>
      <c r="B255" s="209"/>
      <c r="C255" s="162" t="s">
        <v>589</v>
      </c>
      <c r="D255" s="189" t="s">
        <v>568</v>
      </c>
      <c r="E255" s="209"/>
      <c r="F255" s="205"/>
      <c r="G255" s="205"/>
      <c r="H255" s="205"/>
      <c r="I255" s="205"/>
      <c r="J255" s="165"/>
      <c r="K255" s="165"/>
      <c r="L255" s="178"/>
    </row>
    <row r="256" spans="1:12" ht="20.45" customHeight="1" x14ac:dyDescent="0.25">
      <c r="A256" s="208"/>
      <c r="B256" s="209"/>
      <c r="C256" s="162" t="s">
        <v>645</v>
      </c>
      <c r="D256" s="189" t="s">
        <v>568</v>
      </c>
      <c r="E256" s="209"/>
      <c r="F256" s="205"/>
      <c r="G256" s="205"/>
      <c r="H256" s="205"/>
      <c r="I256" s="205"/>
      <c r="J256" s="165"/>
      <c r="K256" s="165"/>
      <c r="L256" s="178"/>
    </row>
    <row r="257" spans="1:12" ht="20.45" customHeight="1" x14ac:dyDescent="0.25">
      <c r="A257" s="208">
        <v>29</v>
      </c>
      <c r="B257" s="209" t="s">
        <v>682</v>
      </c>
      <c r="C257" s="162" t="s">
        <v>646</v>
      </c>
      <c r="D257" s="189" t="s">
        <v>569</v>
      </c>
      <c r="E257" s="209">
        <v>1</v>
      </c>
      <c r="F257" s="205">
        <v>167.22539999999998</v>
      </c>
      <c r="G257" s="205">
        <v>168.22540000000001</v>
      </c>
      <c r="H257" s="205">
        <v>169.22540000000001</v>
      </c>
      <c r="I257" s="205">
        <v>170.22540000000001</v>
      </c>
      <c r="J257" s="165" t="s">
        <v>330</v>
      </c>
      <c r="K257" s="165"/>
      <c r="L257" s="178"/>
    </row>
    <row r="258" spans="1:12" ht="20.45" customHeight="1" x14ac:dyDescent="0.25">
      <c r="A258" s="208"/>
      <c r="B258" s="209"/>
      <c r="C258" s="162" t="s">
        <v>647</v>
      </c>
      <c r="D258" s="189" t="s">
        <v>569</v>
      </c>
      <c r="E258" s="209"/>
      <c r="F258" s="205"/>
      <c r="G258" s="205"/>
      <c r="H258" s="205"/>
      <c r="I258" s="205"/>
      <c r="J258" s="165" t="s">
        <v>330</v>
      </c>
      <c r="K258" s="165"/>
      <c r="L258" s="178"/>
    </row>
    <row r="259" spans="1:12" ht="18.600000000000001" customHeight="1" x14ac:dyDescent="0.25">
      <c r="A259" s="208">
        <v>30</v>
      </c>
      <c r="B259" s="209" t="s">
        <v>648</v>
      </c>
      <c r="C259" s="162" t="s">
        <v>648</v>
      </c>
      <c r="D259" s="189" t="s">
        <v>569</v>
      </c>
      <c r="E259" s="209">
        <v>2</v>
      </c>
      <c r="F259" s="205">
        <v>248.7826</v>
      </c>
      <c r="G259" s="205">
        <v>248.7826</v>
      </c>
      <c r="H259" s="205">
        <v>248.7826</v>
      </c>
      <c r="I259" s="205">
        <v>248.7826</v>
      </c>
      <c r="J259" s="165" t="s">
        <v>330</v>
      </c>
      <c r="K259" s="165"/>
      <c r="L259" s="178"/>
    </row>
    <row r="260" spans="1:12" ht="18.600000000000001" customHeight="1" x14ac:dyDescent="0.25">
      <c r="A260" s="208"/>
      <c r="B260" s="209"/>
      <c r="C260" s="162" t="s">
        <v>649</v>
      </c>
      <c r="D260" s="189" t="s">
        <v>569</v>
      </c>
      <c r="E260" s="209"/>
      <c r="F260" s="205"/>
      <c r="G260" s="205"/>
      <c r="H260" s="205"/>
      <c r="I260" s="205"/>
      <c r="J260" s="165" t="s">
        <v>330</v>
      </c>
      <c r="K260" s="165"/>
      <c r="L260" s="178"/>
    </row>
    <row r="261" spans="1:12" ht="18.600000000000001" customHeight="1" x14ac:dyDescent="0.25">
      <c r="A261" s="208"/>
      <c r="B261" s="209"/>
      <c r="C261" s="162" t="s">
        <v>650</v>
      </c>
      <c r="D261" s="189" t="s">
        <v>569</v>
      </c>
      <c r="E261" s="209"/>
      <c r="F261" s="205"/>
      <c r="G261" s="205"/>
      <c r="H261" s="205"/>
      <c r="I261" s="205"/>
      <c r="J261" s="165" t="s">
        <v>330</v>
      </c>
      <c r="K261" s="165"/>
      <c r="L261" s="178"/>
    </row>
    <row r="262" spans="1:12" ht="18.600000000000001" customHeight="1" x14ac:dyDescent="0.25">
      <c r="A262" s="208">
        <v>31</v>
      </c>
      <c r="B262" s="209" t="s">
        <v>595</v>
      </c>
      <c r="C262" s="162" t="s">
        <v>651</v>
      </c>
      <c r="D262" s="189" t="s">
        <v>569</v>
      </c>
      <c r="E262" s="209">
        <v>2</v>
      </c>
      <c r="F262" s="205">
        <v>379.7808</v>
      </c>
      <c r="G262" s="205">
        <v>379.7808</v>
      </c>
      <c r="H262" s="205">
        <v>379.7808</v>
      </c>
      <c r="I262" s="205">
        <v>379.7808</v>
      </c>
      <c r="J262" s="165" t="s">
        <v>330</v>
      </c>
      <c r="K262" s="165"/>
      <c r="L262" s="178"/>
    </row>
    <row r="263" spans="1:12" ht="18.600000000000001" customHeight="1" x14ac:dyDescent="0.25">
      <c r="A263" s="208"/>
      <c r="B263" s="209"/>
      <c r="C263" s="162" t="s">
        <v>596</v>
      </c>
      <c r="D263" s="189" t="s">
        <v>569</v>
      </c>
      <c r="E263" s="209"/>
      <c r="F263" s="205"/>
      <c r="G263" s="205"/>
      <c r="H263" s="205"/>
      <c r="I263" s="205"/>
      <c r="J263" s="165" t="s">
        <v>330</v>
      </c>
      <c r="K263" s="165"/>
      <c r="L263" s="178"/>
    </row>
    <row r="264" spans="1:12" ht="18.600000000000001" customHeight="1" x14ac:dyDescent="0.25">
      <c r="A264" s="208"/>
      <c r="B264" s="209"/>
      <c r="C264" s="162" t="s">
        <v>652</v>
      </c>
      <c r="D264" s="189" t="s">
        <v>569</v>
      </c>
      <c r="E264" s="209"/>
      <c r="F264" s="205"/>
      <c r="G264" s="205"/>
      <c r="H264" s="205"/>
      <c r="I264" s="205"/>
      <c r="J264" s="165"/>
      <c r="K264" s="165"/>
      <c r="L264" s="178"/>
    </row>
    <row r="265" spans="1:12" ht="18.600000000000001" customHeight="1" x14ac:dyDescent="0.25">
      <c r="A265" s="208">
        <v>32</v>
      </c>
      <c r="B265" s="209" t="s">
        <v>683</v>
      </c>
      <c r="C265" s="162" t="s">
        <v>671</v>
      </c>
      <c r="D265" s="189" t="s">
        <v>569</v>
      </c>
      <c r="E265" s="209">
        <v>2</v>
      </c>
      <c r="F265" s="205">
        <v>138.66159999999999</v>
      </c>
      <c r="G265" s="205">
        <v>138.66159999999999</v>
      </c>
      <c r="H265" s="205">
        <v>138.66159999999999</v>
      </c>
      <c r="I265" s="205">
        <v>138.66159999999999</v>
      </c>
      <c r="J265" s="165"/>
      <c r="K265" s="165"/>
      <c r="L265" s="178"/>
    </row>
    <row r="266" spans="1:12" ht="18.600000000000001" customHeight="1" x14ac:dyDescent="0.25">
      <c r="A266" s="208"/>
      <c r="B266" s="209"/>
      <c r="C266" s="162" t="s">
        <v>621</v>
      </c>
      <c r="D266" s="189" t="s">
        <v>569</v>
      </c>
      <c r="E266" s="209"/>
      <c r="F266" s="205"/>
      <c r="G266" s="205"/>
      <c r="H266" s="205"/>
      <c r="I266" s="205"/>
      <c r="J266" s="165" t="s">
        <v>330</v>
      </c>
      <c r="K266" s="165"/>
      <c r="L266" s="178"/>
    </row>
    <row r="267" spans="1:12" ht="18.600000000000001" customHeight="1" x14ac:dyDescent="0.25">
      <c r="A267" s="208"/>
      <c r="B267" s="209"/>
      <c r="C267" s="162" t="s">
        <v>653</v>
      </c>
      <c r="D267" s="189" t="s">
        <v>569</v>
      </c>
      <c r="E267" s="209"/>
      <c r="F267" s="205"/>
      <c r="G267" s="205"/>
      <c r="H267" s="205"/>
      <c r="I267" s="205"/>
      <c r="J267" s="165"/>
      <c r="K267" s="165"/>
      <c r="L267" s="178"/>
    </row>
    <row r="268" spans="1:12" ht="18.600000000000001" customHeight="1" x14ac:dyDescent="0.25">
      <c r="A268" s="208">
        <v>33</v>
      </c>
      <c r="B268" s="209" t="s">
        <v>684</v>
      </c>
      <c r="C268" s="162" t="s">
        <v>654</v>
      </c>
      <c r="D268" s="189" t="s">
        <v>570</v>
      </c>
      <c r="E268" s="209">
        <v>2</v>
      </c>
      <c r="F268" s="205">
        <v>386.56</v>
      </c>
      <c r="G268" s="205">
        <v>386.56</v>
      </c>
      <c r="H268" s="205">
        <v>386.56</v>
      </c>
      <c r="I268" s="205">
        <v>386.56</v>
      </c>
      <c r="J268" s="165" t="s">
        <v>330</v>
      </c>
      <c r="K268" s="165"/>
      <c r="L268" s="178"/>
    </row>
    <row r="269" spans="1:12" ht="18.600000000000001" customHeight="1" x14ac:dyDescent="0.25">
      <c r="A269" s="208"/>
      <c r="B269" s="209"/>
      <c r="C269" s="162" t="s">
        <v>655</v>
      </c>
      <c r="D269" s="189" t="s">
        <v>570</v>
      </c>
      <c r="E269" s="209"/>
      <c r="F269" s="205"/>
      <c r="G269" s="205"/>
      <c r="H269" s="205"/>
      <c r="I269" s="205"/>
      <c r="J269" s="165" t="s">
        <v>330</v>
      </c>
      <c r="K269" s="165"/>
      <c r="L269" s="178"/>
    </row>
    <row r="270" spans="1:12" ht="18.600000000000001" customHeight="1" x14ac:dyDescent="0.25">
      <c r="A270" s="208"/>
      <c r="B270" s="209"/>
      <c r="C270" s="162" t="s">
        <v>656</v>
      </c>
      <c r="D270" s="189" t="s">
        <v>570</v>
      </c>
      <c r="E270" s="209"/>
      <c r="F270" s="205"/>
      <c r="G270" s="205"/>
      <c r="H270" s="205"/>
      <c r="I270" s="205"/>
      <c r="J270" s="165" t="s">
        <v>330</v>
      </c>
      <c r="K270" s="165"/>
      <c r="L270" s="178"/>
    </row>
    <row r="271" spans="1:12" ht="18.600000000000001" customHeight="1" x14ac:dyDescent="0.25">
      <c r="A271" s="208">
        <v>34</v>
      </c>
      <c r="B271" s="209" t="s">
        <v>659</v>
      </c>
      <c r="C271" s="162" t="s">
        <v>657</v>
      </c>
      <c r="D271" s="189" t="s">
        <v>570</v>
      </c>
      <c r="E271" s="209">
        <v>2</v>
      </c>
      <c r="F271" s="205">
        <v>222.04</v>
      </c>
      <c r="G271" s="205">
        <v>222.04</v>
      </c>
      <c r="H271" s="205">
        <v>222.04</v>
      </c>
      <c r="I271" s="205">
        <v>222.04</v>
      </c>
      <c r="J271" s="165" t="s">
        <v>330</v>
      </c>
      <c r="K271" s="165"/>
      <c r="L271" s="178"/>
    </row>
    <row r="272" spans="1:12" ht="18.600000000000001" customHeight="1" x14ac:dyDescent="0.25">
      <c r="A272" s="208"/>
      <c r="B272" s="209"/>
      <c r="C272" s="162" t="s">
        <v>658</v>
      </c>
      <c r="D272" s="189" t="s">
        <v>570</v>
      </c>
      <c r="E272" s="209"/>
      <c r="F272" s="205"/>
      <c r="G272" s="205"/>
      <c r="H272" s="205"/>
      <c r="I272" s="205"/>
      <c r="J272" s="165" t="s">
        <v>330</v>
      </c>
      <c r="K272" s="165"/>
      <c r="L272" s="178"/>
    </row>
    <row r="273" spans="1:12" ht="18.600000000000001" customHeight="1" x14ac:dyDescent="0.25">
      <c r="A273" s="208"/>
      <c r="B273" s="209"/>
      <c r="C273" s="162" t="s">
        <v>659</v>
      </c>
      <c r="D273" s="189" t="s">
        <v>570</v>
      </c>
      <c r="E273" s="209"/>
      <c r="F273" s="205"/>
      <c r="G273" s="205"/>
      <c r="H273" s="205"/>
      <c r="I273" s="205"/>
      <c r="J273" s="165"/>
      <c r="K273" s="165"/>
      <c r="L273" s="178"/>
    </row>
    <row r="274" spans="1:12" ht="18.600000000000001" customHeight="1" x14ac:dyDescent="0.25">
      <c r="A274" s="208">
        <v>35</v>
      </c>
      <c r="B274" s="209" t="s">
        <v>685</v>
      </c>
      <c r="C274" s="162" t="s">
        <v>660</v>
      </c>
      <c r="D274" s="189" t="s">
        <v>570</v>
      </c>
      <c r="E274" s="209">
        <v>2</v>
      </c>
      <c r="F274" s="205">
        <v>156.13999999999999</v>
      </c>
      <c r="G274" s="205">
        <v>156.13999999999999</v>
      </c>
      <c r="H274" s="205">
        <v>156.13999999999999</v>
      </c>
      <c r="I274" s="205">
        <v>156.13999999999999</v>
      </c>
      <c r="J274" s="165" t="s">
        <v>330</v>
      </c>
      <c r="K274" s="165"/>
      <c r="L274" s="178"/>
    </row>
    <row r="275" spans="1:12" ht="18.600000000000001" customHeight="1" x14ac:dyDescent="0.25">
      <c r="A275" s="208"/>
      <c r="B275" s="209"/>
      <c r="C275" s="162" t="s">
        <v>672</v>
      </c>
      <c r="D275" s="189" t="s">
        <v>570</v>
      </c>
      <c r="E275" s="209"/>
      <c r="F275" s="205"/>
      <c r="G275" s="205"/>
      <c r="H275" s="205"/>
      <c r="I275" s="205"/>
      <c r="J275" s="165" t="s">
        <v>330</v>
      </c>
      <c r="K275" s="165"/>
      <c r="L275" s="178"/>
    </row>
    <row r="276" spans="1:12" ht="18.600000000000001" customHeight="1" x14ac:dyDescent="0.25">
      <c r="A276" s="208"/>
      <c r="B276" s="209"/>
      <c r="C276" s="162" t="s">
        <v>661</v>
      </c>
      <c r="D276" s="189" t="s">
        <v>570</v>
      </c>
      <c r="E276" s="209"/>
      <c r="F276" s="205"/>
      <c r="G276" s="205"/>
      <c r="H276" s="205"/>
      <c r="I276" s="205"/>
      <c r="J276" s="165" t="s">
        <v>330</v>
      </c>
      <c r="K276" s="165"/>
      <c r="L276" s="178"/>
    </row>
    <row r="277" spans="1:12" ht="18.600000000000001" customHeight="1" x14ac:dyDescent="0.25">
      <c r="A277" s="208">
        <v>36</v>
      </c>
      <c r="B277" s="209" t="s">
        <v>686</v>
      </c>
      <c r="C277" s="162" t="s">
        <v>662</v>
      </c>
      <c r="D277" s="189" t="s">
        <v>570</v>
      </c>
      <c r="E277" s="209">
        <v>2</v>
      </c>
      <c r="F277" s="205">
        <v>307.69</v>
      </c>
      <c r="G277" s="205">
        <v>307.69</v>
      </c>
      <c r="H277" s="205">
        <v>307.69</v>
      </c>
      <c r="I277" s="205">
        <v>307.69</v>
      </c>
      <c r="J277" s="165" t="s">
        <v>330</v>
      </c>
      <c r="K277" s="165"/>
      <c r="L277" s="178"/>
    </row>
    <row r="278" spans="1:12" ht="18.600000000000001" customHeight="1" x14ac:dyDescent="0.25">
      <c r="A278" s="208"/>
      <c r="B278" s="209"/>
      <c r="C278" s="162" t="s">
        <v>663</v>
      </c>
      <c r="D278" s="189" t="s">
        <v>570</v>
      </c>
      <c r="E278" s="209"/>
      <c r="F278" s="205"/>
      <c r="G278" s="205"/>
      <c r="H278" s="205"/>
      <c r="I278" s="205"/>
      <c r="J278" s="165" t="s">
        <v>330</v>
      </c>
      <c r="K278" s="165"/>
      <c r="L278" s="178"/>
    </row>
    <row r="279" spans="1:12" ht="18.600000000000001" customHeight="1" x14ac:dyDescent="0.25">
      <c r="A279" s="208"/>
      <c r="B279" s="209"/>
      <c r="C279" s="162" t="s">
        <v>664</v>
      </c>
      <c r="D279" s="189" t="s">
        <v>570</v>
      </c>
      <c r="E279" s="209"/>
      <c r="F279" s="205"/>
      <c r="G279" s="205"/>
      <c r="H279" s="205"/>
      <c r="I279" s="205"/>
      <c r="J279" s="165" t="s">
        <v>330</v>
      </c>
      <c r="K279" s="165"/>
      <c r="L279" s="178"/>
    </row>
    <row r="280" spans="1:12" ht="18.600000000000001" customHeight="1" x14ac:dyDescent="0.25">
      <c r="A280" s="208">
        <v>37</v>
      </c>
      <c r="B280" s="209" t="s">
        <v>666</v>
      </c>
      <c r="C280" s="162" t="s">
        <v>665</v>
      </c>
      <c r="D280" s="189" t="s">
        <v>570</v>
      </c>
      <c r="E280" s="209">
        <v>1</v>
      </c>
      <c r="F280" s="205">
        <v>182.47</v>
      </c>
      <c r="G280" s="205">
        <v>182.47</v>
      </c>
      <c r="H280" s="205">
        <v>182.47</v>
      </c>
      <c r="I280" s="205">
        <v>182.47</v>
      </c>
      <c r="J280" s="165" t="s">
        <v>330</v>
      </c>
      <c r="K280" s="165"/>
      <c r="L280" s="178"/>
    </row>
    <row r="281" spans="1:12" ht="18.600000000000001" customHeight="1" x14ac:dyDescent="0.25">
      <c r="A281" s="208"/>
      <c r="B281" s="209"/>
      <c r="C281" s="162" t="s">
        <v>666</v>
      </c>
      <c r="D281" s="189" t="s">
        <v>570</v>
      </c>
      <c r="E281" s="209"/>
      <c r="F281" s="205"/>
      <c r="G281" s="205"/>
      <c r="H281" s="205"/>
      <c r="I281" s="205"/>
      <c r="J281" s="165" t="s">
        <v>330</v>
      </c>
      <c r="K281" s="165"/>
      <c r="L281" s="178"/>
    </row>
    <row r="282" spans="1:12" ht="18.600000000000001" customHeight="1" x14ac:dyDescent="0.25">
      <c r="A282" s="208">
        <v>38</v>
      </c>
      <c r="B282" s="209" t="s">
        <v>667</v>
      </c>
      <c r="C282" s="162" t="s">
        <v>667</v>
      </c>
      <c r="D282" s="189" t="s">
        <v>570</v>
      </c>
      <c r="E282" s="209">
        <v>1</v>
      </c>
      <c r="F282" s="205">
        <v>245.87</v>
      </c>
      <c r="G282" s="205">
        <v>245.87</v>
      </c>
      <c r="H282" s="205">
        <v>245.87</v>
      </c>
      <c r="I282" s="205">
        <v>245.87</v>
      </c>
      <c r="J282" s="165" t="s">
        <v>330</v>
      </c>
      <c r="K282" s="165"/>
      <c r="L282" s="178"/>
    </row>
    <row r="283" spans="1:12" ht="18.600000000000001" customHeight="1" x14ac:dyDescent="0.25">
      <c r="A283" s="210"/>
      <c r="B283" s="211"/>
      <c r="C283" s="198" t="s">
        <v>512</v>
      </c>
      <c r="D283" s="190" t="s">
        <v>570</v>
      </c>
      <c r="E283" s="211"/>
      <c r="F283" s="206"/>
      <c r="G283" s="206"/>
      <c r="H283" s="206"/>
      <c r="I283" s="206"/>
      <c r="J283" s="199" t="s">
        <v>330</v>
      </c>
      <c r="K283" s="199"/>
      <c r="L283" s="191"/>
    </row>
  </sheetData>
  <mergeCells count="731">
    <mergeCell ref="A166:L166"/>
    <mergeCell ref="A169:A170"/>
    <mergeCell ref="A171:A172"/>
    <mergeCell ref="A174:L174"/>
    <mergeCell ref="G133:G136"/>
    <mergeCell ref="K156:K158"/>
    <mergeCell ref="A159:A160"/>
    <mergeCell ref="F159:F160"/>
    <mergeCell ref="G159:G160"/>
    <mergeCell ref="H159:H160"/>
    <mergeCell ref="I159:I160"/>
    <mergeCell ref="J159:J160"/>
    <mergeCell ref="K159:K160"/>
    <mergeCell ref="A156:A158"/>
    <mergeCell ref="F156:F158"/>
    <mergeCell ref="G156:G158"/>
    <mergeCell ref="H156:H158"/>
    <mergeCell ref="I156:I158"/>
    <mergeCell ref="B152:B155"/>
    <mergeCell ref="J156:J158"/>
    <mergeCell ref="K147:K151"/>
    <mergeCell ref="A152:A155"/>
    <mergeCell ref="F152:F155"/>
    <mergeCell ref="G152:G155"/>
    <mergeCell ref="H152:H155"/>
    <mergeCell ref="I152:I155"/>
    <mergeCell ref="J152:J155"/>
    <mergeCell ref="K152:K155"/>
    <mergeCell ref="A145:A146"/>
    <mergeCell ref="F145:F146"/>
    <mergeCell ref="G145:G146"/>
    <mergeCell ref="H145:H146"/>
    <mergeCell ref="I145:I146"/>
    <mergeCell ref="J145:J146"/>
    <mergeCell ref="K145:K146"/>
    <mergeCell ref="A147:A151"/>
    <mergeCell ref="F147:F151"/>
    <mergeCell ref="G147:G151"/>
    <mergeCell ref="H147:H151"/>
    <mergeCell ref="I147:I151"/>
    <mergeCell ref="J147:J151"/>
    <mergeCell ref="B147:B151"/>
    <mergeCell ref="E147:E151"/>
    <mergeCell ref="B145:B146"/>
    <mergeCell ref="E145:E146"/>
    <mergeCell ref="A139:A141"/>
    <mergeCell ref="F139:F141"/>
    <mergeCell ref="G139:G141"/>
    <mergeCell ref="H139:H141"/>
    <mergeCell ref="I139:I141"/>
    <mergeCell ref="J139:J141"/>
    <mergeCell ref="K139:K141"/>
    <mergeCell ref="A142:A144"/>
    <mergeCell ref="F142:F144"/>
    <mergeCell ref="G142:G144"/>
    <mergeCell ref="H142:H144"/>
    <mergeCell ref="I142:I144"/>
    <mergeCell ref="J142:J144"/>
    <mergeCell ref="K142:K144"/>
    <mergeCell ref="E139:E141"/>
    <mergeCell ref="B142:B144"/>
    <mergeCell ref="E142:E144"/>
    <mergeCell ref="A133:A136"/>
    <mergeCell ref="F133:F136"/>
    <mergeCell ref="H133:H136"/>
    <mergeCell ref="I133:I136"/>
    <mergeCell ref="J133:J136"/>
    <mergeCell ref="K133:K136"/>
    <mergeCell ref="A131:A132"/>
    <mergeCell ref="A137:A138"/>
    <mergeCell ref="F137:F138"/>
    <mergeCell ref="G137:G138"/>
    <mergeCell ref="H137:H138"/>
    <mergeCell ref="I137:I138"/>
    <mergeCell ref="J137:J138"/>
    <mergeCell ref="B137:B138"/>
    <mergeCell ref="E137:E138"/>
    <mergeCell ref="K137:K138"/>
    <mergeCell ref="B133:B136"/>
    <mergeCell ref="E133:E136"/>
    <mergeCell ref="A129:A130"/>
    <mergeCell ref="F129:F130"/>
    <mergeCell ref="G129:G130"/>
    <mergeCell ref="H129:H130"/>
    <mergeCell ref="I129:I130"/>
    <mergeCell ref="J129:J130"/>
    <mergeCell ref="K129:K130"/>
    <mergeCell ref="A127:A128"/>
    <mergeCell ref="F131:F132"/>
    <mergeCell ref="G131:G132"/>
    <mergeCell ref="H131:H132"/>
    <mergeCell ref="I131:I132"/>
    <mergeCell ref="J131:J132"/>
    <mergeCell ref="K127:K128"/>
    <mergeCell ref="F127:F128"/>
    <mergeCell ref="G127:G128"/>
    <mergeCell ref="H127:H128"/>
    <mergeCell ref="I127:I128"/>
    <mergeCell ref="K131:K132"/>
    <mergeCell ref="J127:J128"/>
    <mergeCell ref="B129:B130"/>
    <mergeCell ref="E129:E130"/>
    <mergeCell ref="B131:B132"/>
    <mergeCell ref="E131:E132"/>
    <mergeCell ref="K118:K122"/>
    <mergeCell ref="A123:A126"/>
    <mergeCell ref="F123:F126"/>
    <mergeCell ref="G123:G126"/>
    <mergeCell ref="H123:H126"/>
    <mergeCell ref="I123:I126"/>
    <mergeCell ref="J123:J126"/>
    <mergeCell ref="K123:K126"/>
    <mergeCell ref="A116:A117"/>
    <mergeCell ref="F116:F117"/>
    <mergeCell ref="G116:G117"/>
    <mergeCell ref="H116:H117"/>
    <mergeCell ref="I116:I117"/>
    <mergeCell ref="J116:J117"/>
    <mergeCell ref="K116:K117"/>
    <mergeCell ref="A118:A122"/>
    <mergeCell ref="F118:F122"/>
    <mergeCell ref="G118:G122"/>
    <mergeCell ref="H118:H122"/>
    <mergeCell ref="I118:I122"/>
    <mergeCell ref="J118:J122"/>
    <mergeCell ref="B116:B117"/>
    <mergeCell ref="E116:E117"/>
    <mergeCell ref="B118:B122"/>
    <mergeCell ref="A110:A112"/>
    <mergeCell ref="F110:F112"/>
    <mergeCell ref="H110:H112"/>
    <mergeCell ref="A108:A109"/>
    <mergeCell ref="F108:F109"/>
    <mergeCell ref="G108:G109"/>
    <mergeCell ref="H108:H109"/>
    <mergeCell ref="A113:A115"/>
    <mergeCell ref="F113:F115"/>
    <mergeCell ref="G113:G115"/>
    <mergeCell ref="H113:H115"/>
    <mergeCell ref="A99:A100"/>
    <mergeCell ref="F99:F100"/>
    <mergeCell ref="G99:G100"/>
    <mergeCell ref="H99:H100"/>
    <mergeCell ref="I99:I100"/>
    <mergeCell ref="J99:J100"/>
    <mergeCell ref="K99:K100"/>
    <mergeCell ref="K104:K107"/>
    <mergeCell ref="A101:A103"/>
    <mergeCell ref="F101:F103"/>
    <mergeCell ref="G101:G103"/>
    <mergeCell ref="H101:H103"/>
    <mergeCell ref="I101:I103"/>
    <mergeCell ref="J101:J103"/>
    <mergeCell ref="B101:B103"/>
    <mergeCell ref="E101:E103"/>
    <mergeCell ref="K101:K103"/>
    <mergeCell ref="A104:A107"/>
    <mergeCell ref="F104:F107"/>
    <mergeCell ref="G104:G107"/>
    <mergeCell ref="H104:H107"/>
    <mergeCell ref="I104:I107"/>
    <mergeCell ref="J104:J107"/>
    <mergeCell ref="B99:B100"/>
    <mergeCell ref="A92:A96"/>
    <mergeCell ref="F92:F96"/>
    <mergeCell ref="G92:G96"/>
    <mergeCell ref="H92:H96"/>
    <mergeCell ref="I92:I96"/>
    <mergeCell ref="J92:J96"/>
    <mergeCell ref="K92:K96"/>
    <mergeCell ref="A97:A98"/>
    <mergeCell ref="F97:F98"/>
    <mergeCell ref="G97:G98"/>
    <mergeCell ref="H97:H98"/>
    <mergeCell ref="I97:I98"/>
    <mergeCell ref="J97:J98"/>
    <mergeCell ref="K97:K98"/>
    <mergeCell ref="B92:B96"/>
    <mergeCell ref="E92:E96"/>
    <mergeCell ref="B97:B98"/>
    <mergeCell ref="E97:E98"/>
    <mergeCell ref="A88:A89"/>
    <mergeCell ref="F88:F89"/>
    <mergeCell ref="G88:G89"/>
    <mergeCell ref="H88:H89"/>
    <mergeCell ref="I88:I89"/>
    <mergeCell ref="J88:J89"/>
    <mergeCell ref="K88:K89"/>
    <mergeCell ref="A90:A91"/>
    <mergeCell ref="F90:F91"/>
    <mergeCell ref="G90:G91"/>
    <mergeCell ref="H90:H91"/>
    <mergeCell ref="I90:I91"/>
    <mergeCell ref="J90:J91"/>
    <mergeCell ref="B90:B91"/>
    <mergeCell ref="E90:E91"/>
    <mergeCell ref="K90:K91"/>
    <mergeCell ref="A81:A84"/>
    <mergeCell ref="F81:F84"/>
    <mergeCell ref="G81:G84"/>
    <mergeCell ref="H81:H84"/>
    <mergeCell ref="I81:I84"/>
    <mergeCell ref="J81:J84"/>
    <mergeCell ref="K81:K84"/>
    <mergeCell ref="A85:A87"/>
    <mergeCell ref="F85:F87"/>
    <mergeCell ref="G85:G87"/>
    <mergeCell ref="H85:H87"/>
    <mergeCell ref="I85:I87"/>
    <mergeCell ref="J85:J87"/>
    <mergeCell ref="K85:K87"/>
    <mergeCell ref="A74:A77"/>
    <mergeCell ref="F74:F77"/>
    <mergeCell ref="G74:G77"/>
    <mergeCell ref="H74:H77"/>
    <mergeCell ref="I74:I77"/>
    <mergeCell ref="J74:J77"/>
    <mergeCell ref="K74:K77"/>
    <mergeCell ref="A78:A80"/>
    <mergeCell ref="F78:F80"/>
    <mergeCell ref="G78:G80"/>
    <mergeCell ref="H78:H80"/>
    <mergeCell ref="I78:I80"/>
    <mergeCell ref="J78:J80"/>
    <mergeCell ref="B78:B80"/>
    <mergeCell ref="E78:E80"/>
    <mergeCell ref="K78:K80"/>
    <mergeCell ref="B74:B77"/>
    <mergeCell ref="E74:E77"/>
    <mergeCell ref="A66:A69"/>
    <mergeCell ref="F66:F69"/>
    <mergeCell ref="G66:G69"/>
    <mergeCell ref="H66:H69"/>
    <mergeCell ref="I66:I69"/>
    <mergeCell ref="J66:J69"/>
    <mergeCell ref="K66:K69"/>
    <mergeCell ref="A70:A73"/>
    <mergeCell ref="F70:F73"/>
    <mergeCell ref="G70:G73"/>
    <mergeCell ref="H70:H73"/>
    <mergeCell ref="I70:I73"/>
    <mergeCell ref="J70:J73"/>
    <mergeCell ref="K70:K73"/>
    <mergeCell ref="B66:B69"/>
    <mergeCell ref="E66:E69"/>
    <mergeCell ref="B70:B73"/>
    <mergeCell ref="E70:E73"/>
    <mergeCell ref="A60:A61"/>
    <mergeCell ref="F60:F61"/>
    <mergeCell ref="G60:G61"/>
    <mergeCell ref="H60:H61"/>
    <mergeCell ref="I60:I61"/>
    <mergeCell ref="J60:J61"/>
    <mergeCell ref="K60:K61"/>
    <mergeCell ref="A62:A65"/>
    <mergeCell ref="F62:F65"/>
    <mergeCell ref="G62:G65"/>
    <mergeCell ref="H62:H65"/>
    <mergeCell ref="I62:I65"/>
    <mergeCell ref="J62:J65"/>
    <mergeCell ref="B62:B65"/>
    <mergeCell ref="E62:E65"/>
    <mergeCell ref="K62:K65"/>
    <mergeCell ref="B60:B61"/>
    <mergeCell ref="E60:E61"/>
    <mergeCell ref="A56:A57"/>
    <mergeCell ref="F56:F57"/>
    <mergeCell ref="G56:G57"/>
    <mergeCell ref="H56:H57"/>
    <mergeCell ref="I56:I57"/>
    <mergeCell ref="J56:J57"/>
    <mergeCell ref="K56:K57"/>
    <mergeCell ref="A58:A59"/>
    <mergeCell ref="F58:F59"/>
    <mergeCell ref="G58:G59"/>
    <mergeCell ref="H58:H59"/>
    <mergeCell ref="I58:I59"/>
    <mergeCell ref="J58:J59"/>
    <mergeCell ref="K58:K59"/>
    <mergeCell ref="B56:B57"/>
    <mergeCell ref="E56:E57"/>
    <mergeCell ref="B58:B59"/>
    <mergeCell ref="E58:E59"/>
    <mergeCell ref="A50:A51"/>
    <mergeCell ref="F50:F51"/>
    <mergeCell ref="G50:G51"/>
    <mergeCell ref="H50:H51"/>
    <mergeCell ref="I50:I51"/>
    <mergeCell ref="J50:J51"/>
    <mergeCell ref="K50:K51"/>
    <mergeCell ref="A52:A55"/>
    <mergeCell ref="F52:F55"/>
    <mergeCell ref="G52:G55"/>
    <mergeCell ref="H52:H55"/>
    <mergeCell ref="I52:I55"/>
    <mergeCell ref="J52:J55"/>
    <mergeCell ref="B52:B55"/>
    <mergeCell ref="E52:E55"/>
    <mergeCell ref="K52:K55"/>
    <mergeCell ref="B50:B51"/>
    <mergeCell ref="E50:E51"/>
    <mergeCell ref="A45:A47"/>
    <mergeCell ref="F45:F47"/>
    <mergeCell ref="G45:G47"/>
    <mergeCell ref="H45:H47"/>
    <mergeCell ref="I45:I47"/>
    <mergeCell ref="J45:J47"/>
    <mergeCell ref="K45:K47"/>
    <mergeCell ref="A48:A49"/>
    <mergeCell ref="F48:F49"/>
    <mergeCell ref="G48:G49"/>
    <mergeCell ref="H48:H49"/>
    <mergeCell ref="I48:I49"/>
    <mergeCell ref="J48:J49"/>
    <mergeCell ref="K48:K49"/>
    <mergeCell ref="B45:B47"/>
    <mergeCell ref="E45:E47"/>
    <mergeCell ref="B48:B49"/>
    <mergeCell ref="E48:E49"/>
    <mergeCell ref="A37:A41"/>
    <mergeCell ref="F37:F41"/>
    <mergeCell ref="G37:G41"/>
    <mergeCell ref="H37:H41"/>
    <mergeCell ref="I37:I41"/>
    <mergeCell ref="J37:J41"/>
    <mergeCell ref="K37:K41"/>
    <mergeCell ref="A42:A44"/>
    <mergeCell ref="F42:F44"/>
    <mergeCell ref="G42:G44"/>
    <mergeCell ref="H42:H44"/>
    <mergeCell ref="I42:I44"/>
    <mergeCell ref="J42:J44"/>
    <mergeCell ref="B42:B44"/>
    <mergeCell ref="E42:E44"/>
    <mergeCell ref="K42:K44"/>
    <mergeCell ref="B37:B41"/>
    <mergeCell ref="E37:E41"/>
    <mergeCell ref="A30:A32"/>
    <mergeCell ref="F30:F32"/>
    <mergeCell ref="G30:G32"/>
    <mergeCell ref="H30:H32"/>
    <mergeCell ref="I30:I32"/>
    <mergeCell ref="J30:J32"/>
    <mergeCell ref="K30:K32"/>
    <mergeCell ref="A33:A36"/>
    <mergeCell ref="F33:F36"/>
    <mergeCell ref="G33:G36"/>
    <mergeCell ref="H33:H36"/>
    <mergeCell ref="I33:I36"/>
    <mergeCell ref="J33:J36"/>
    <mergeCell ref="K33:K36"/>
    <mergeCell ref="B30:B32"/>
    <mergeCell ref="E30:E32"/>
    <mergeCell ref="B33:B36"/>
    <mergeCell ref="E33:E36"/>
    <mergeCell ref="H26:H27"/>
    <mergeCell ref="I26:I27"/>
    <mergeCell ref="J26:J27"/>
    <mergeCell ref="K26:K27"/>
    <mergeCell ref="A28:A29"/>
    <mergeCell ref="F28:F29"/>
    <mergeCell ref="G28:G29"/>
    <mergeCell ref="H28:H29"/>
    <mergeCell ref="I28:I29"/>
    <mergeCell ref="J28:J29"/>
    <mergeCell ref="B28:B29"/>
    <mergeCell ref="E28:E29"/>
    <mergeCell ref="K28:K29"/>
    <mergeCell ref="A161:A164"/>
    <mergeCell ref="F161:F164"/>
    <mergeCell ref="G161:G164"/>
    <mergeCell ref="H161:H164"/>
    <mergeCell ref="I161:I164"/>
    <mergeCell ref="J161:J164"/>
    <mergeCell ref="K161:K164"/>
    <mergeCell ref="A19:A22"/>
    <mergeCell ref="F19:F22"/>
    <mergeCell ref="G19:G22"/>
    <mergeCell ref="H19:H22"/>
    <mergeCell ref="I19:I22"/>
    <mergeCell ref="J19:J22"/>
    <mergeCell ref="K19:K22"/>
    <mergeCell ref="A23:A25"/>
    <mergeCell ref="F23:F25"/>
    <mergeCell ref="G23:G25"/>
    <mergeCell ref="H23:H25"/>
    <mergeCell ref="I23:I25"/>
    <mergeCell ref="J23:J25"/>
    <mergeCell ref="K23:K25"/>
    <mergeCell ref="A26:A27"/>
    <mergeCell ref="F26:F27"/>
    <mergeCell ref="G26:G27"/>
    <mergeCell ref="J9:J12"/>
    <mergeCell ref="K9:K12"/>
    <mergeCell ref="A13:A18"/>
    <mergeCell ref="F13:F18"/>
    <mergeCell ref="G13:G18"/>
    <mergeCell ref="H13:H18"/>
    <mergeCell ref="I13:I18"/>
    <mergeCell ref="J13:J18"/>
    <mergeCell ref="K13:K18"/>
    <mergeCell ref="B19:B22"/>
    <mergeCell ref="B23:B25"/>
    <mergeCell ref="E19:E22"/>
    <mergeCell ref="E23:E25"/>
    <mergeCell ref="B26:B27"/>
    <mergeCell ref="E26:E27"/>
    <mergeCell ref="A1:L1"/>
    <mergeCell ref="B4:B5"/>
    <mergeCell ref="E4:E5"/>
    <mergeCell ref="B9:B12"/>
    <mergeCell ref="E9:E12"/>
    <mergeCell ref="B13:B18"/>
    <mergeCell ref="E13:E18"/>
    <mergeCell ref="A2:L2"/>
    <mergeCell ref="A4:A5"/>
    <mergeCell ref="C4:C5"/>
    <mergeCell ref="D4:D5"/>
    <mergeCell ref="J4:J5"/>
    <mergeCell ref="K4:K5"/>
    <mergeCell ref="A9:A12"/>
    <mergeCell ref="F9:F12"/>
    <mergeCell ref="G9:G12"/>
    <mergeCell ref="H9:H12"/>
    <mergeCell ref="I9:I12"/>
    <mergeCell ref="E99:E100"/>
    <mergeCell ref="B81:B84"/>
    <mergeCell ref="E81:E84"/>
    <mergeCell ref="B85:B87"/>
    <mergeCell ref="E85:E87"/>
    <mergeCell ref="B88:B89"/>
    <mergeCell ref="E88:E89"/>
    <mergeCell ref="G110:G112"/>
    <mergeCell ref="I110:I112"/>
    <mergeCell ref="J110:J112"/>
    <mergeCell ref="K110:K112"/>
    <mergeCell ref="B113:B115"/>
    <mergeCell ref="E113:E115"/>
    <mergeCell ref="B104:B107"/>
    <mergeCell ref="E104:E107"/>
    <mergeCell ref="B108:B109"/>
    <mergeCell ref="E108:E109"/>
    <mergeCell ref="B110:B112"/>
    <mergeCell ref="E110:E112"/>
    <mergeCell ref="I108:I109"/>
    <mergeCell ref="J108:J109"/>
    <mergeCell ref="K108:K109"/>
    <mergeCell ref="I113:I115"/>
    <mergeCell ref="J113:J115"/>
    <mergeCell ref="K113:K115"/>
    <mergeCell ref="E118:E122"/>
    <mergeCell ref="B123:B126"/>
    <mergeCell ref="E123:E126"/>
    <mergeCell ref="B127:B128"/>
    <mergeCell ref="E127:E128"/>
    <mergeCell ref="F4:G4"/>
    <mergeCell ref="H4:I4"/>
    <mergeCell ref="B175:B176"/>
    <mergeCell ref="B180:B182"/>
    <mergeCell ref="E180:E182"/>
    <mergeCell ref="H180:H182"/>
    <mergeCell ref="I180:I182"/>
    <mergeCell ref="E175:E176"/>
    <mergeCell ref="B177:B179"/>
    <mergeCell ref="E177:E179"/>
    <mergeCell ref="F175:F176"/>
    <mergeCell ref="E152:E155"/>
    <mergeCell ref="B156:B158"/>
    <mergeCell ref="E156:E158"/>
    <mergeCell ref="B159:B160"/>
    <mergeCell ref="E159:E160"/>
    <mergeCell ref="B161:B164"/>
    <mergeCell ref="E161:E164"/>
    <mergeCell ref="B139:B141"/>
    <mergeCell ref="B215:B217"/>
    <mergeCell ref="B183:B186"/>
    <mergeCell ref="B187:B189"/>
    <mergeCell ref="B190:B192"/>
    <mergeCell ref="B193:B195"/>
    <mergeCell ref="B196:B199"/>
    <mergeCell ref="B200:B202"/>
    <mergeCell ref="G175:G176"/>
    <mergeCell ref="H175:H176"/>
    <mergeCell ref="G187:G189"/>
    <mergeCell ref="H187:H189"/>
    <mergeCell ref="F213:F214"/>
    <mergeCell ref="G193:G195"/>
    <mergeCell ref="H193:H195"/>
    <mergeCell ref="G211:G212"/>
    <mergeCell ref="H211:H212"/>
    <mergeCell ref="B277:B279"/>
    <mergeCell ref="B280:B281"/>
    <mergeCell ref="B282:B283"/>
    <mergeCell ref="A175:A176"/>
    <mergeCell ref="A177:A179"/>
    <mergeCell ref="A193:A195"/>
    <mergeCell ref="A196:A199"/>
    <mergeCell ref="A200:A202"/>
    <mergeCell ref="B251:B256"/>
    <mergeCell ref="B257:B258"/>
    <mergeCell ref="B259:B261"/>
    <mergeCell ref="B262:B264"/>
    <mergeCell ref="B265:B267"/>
    <mergeCell ref="B268:B270"/>
    <mergeCell ref="B236:B239"/>
    <mergeCell ref="B240:B242"/>
    <mergeCell ref="B243:B244"/>
    <mergeCell ref="B245:B246"/>
    <mergeCell ref="B247:B248"/>
    <mergeCell ref="B249:B250"/>
    <mergeCell ref="B218:B220"/>
    <mergeCell ref="B221:B223"/>
    <mergeCell ref="B224:B225"/>
    <mergeCell ref="B226:B228"/>
    <mergeCell ref="I175:I176"/>
    <mergeCell ref="G177:G179"/>
    <mergeCell ref="F177:F179"/>
    <mergeCell ref="H177:H179"/>
    <mergeCell ref="I177:I179"/>
    <mergeCell ref="F180:F182"/>
    <mergeCell ref="G180:G182"/>
    <mergeCell ref="E183:E186"/>
    <mergeCell ref="A180:A182"/>
    <mergeCell ref="A183:A186"/>
    <mergeCell ref="F183:F186"/>
    <mergeCell ref="G183:G186"/>
    <mergeCell ref="H183:H186"/>
    <mergeCell ref="I183:I186"/>
    <mergeCell ref="A203:A204"/>
    <mergeCell ref="E203:E204"/>
    <mergeCell ref="E205:E207"/>
    <mergeCell ref="E208:E210"/>
    <mergeCell ref="F187:F189"/>
    <mergeCell ref="E193:E195"/>
    <mergeCell ref="E196:E199"/>
    <mergeCell ref="E200:E202"/>
    <mergeCell ref="A187:A189"/>
    <mergeCell ref="E187:E189"/>
    <mergeCell ref="E190:E192"/>
    <mergeCell ref="A190:A192"/>
    <mergeCell ref="B203:B204"/>
    <mergeCell ref="B205:B207"/>
    <mergeCell ref="B208:B210"/>
    <mergeCell ref="F193:F195"/>
    <mergeCell ref="F196:F199"/>
    <mergeCell ref="F200:F202"/>
    <mergeCell ref="F203:F204"/>
    <mergeCell ref="F205:F207"/>
    <mergeCell ref="E277:E279"/>
    <mergeCell ref="E280:E281"/>
    <mergeCell ref="E282:E283"/>
    <mergeCell ref="A215:A217"/>
    <mergeCell ref="A218:A220"/>
    <mergeCell ref="A221:A223"/>
    <mergeCell ref="A224:A225"/>
    <mergeCell ref="A226:A228"/>
    <mergeCell ref="A229:A231"/>
    <mergeCell ref="A232:A235"/>
    <mergeCell ref="E259:E261"/>
    <mergeCell ref="E262:E264"/>
    <mergeCell ref="E265:E267"/>
    <mergeCell ref="E268:E270"/>
    <mergeCell ref="E271:E273"/>
    <mergeCell ref="E274:E276"/>
    <mergeCell ref="E243:E244"/>
    <mergeCell ref="E245:E246"/>
    <mergeCell ref="E247:E248"/>
    <mergeCell ref="E249:E250"/>
    <mergeCell ref="E251:E256"/>
    <mergeCell ref="E257:E258"/>
    <mergeCell ref="E224:E225"/>
    <mergeCell ref="E226:E228"/>
    <mergeCell ref="A277:A279"/>
    <mergeCell ref="A213:A214"/>
    <mergeCell ref="A205:A207"/>
    <mergeCell ref="A208:A210"/>
    <mergeCell ref="A280:A281"/>
    <mergeCell ref="A282:A283"/>
    <mergeCell ref="A251:A256"/>
    <mergeCell ref="A257:A258"/>
    <mergeCell ref="A259:A261"/>
    <mergeCell ref="A262:A264"/>
    <mergeCell ref="A265:A267"/>
    <mergeCell ref="A268:A270"/>
    <mergeCell ref="A236:A239"/>
    <mergeCell ref="A240:A242"/>
    <mergeCell ref="A243:A244"/>
    <mergeCell ref="A245:A246"/>
    <mergeCell ref="A247:A248"/>
    <mergeCell ref="A249:A250"/>
    <mergeCell ref="A211:A212"/>
    <mergeCell ref="I187:I189"/>
    <mergeCell ref="F190:F192"/>
    <mergeCell ref="G190:G192"/>
    <mergeCell ref="H190:H192"/>
    <mergeCell ref="I190:I192"/>
    <mergeCell ref="A271:A273"/>
    <mergeCell ref="A274:A276"/>
    <mergeCell ref="E229:E231"/>
    <mergeCell ref="E232:E235"/>
    <mergeCell ref="E236:E239"/>
    <mergeCell ref="E240:E242"/>
    <mergeCell ref="E211:E212"/>
    <mergeCell ref="E213:E214"/>
    <mergeCell ref="E215:E217"/>
    <mergeCell ref="E218:E220"/>
    <mergeCell ref="E221:E223"/>
    <mergeCell ref="B271:B273"/>
    <mergeCell ref="B274:B276"/>
    <mergeCell ref="B229:B231"/>
    <mergeCell ref="B232:B235"/>
    <mergeCell ref="B211:B212"/>
    <mergeCell ref="B213:B214"/>
    <mergeCell ref="F208:F210"/>
    <mergeCell ref="F211:F212"/>
    <mergeCell ref="I193:I195"/>
    <mergeCell ref="G196:G199"/>
    <mergeCell ref="H196:H199"/>
    <mergeCell ref="I196:I199"/>
    <mergeCell ref="F277:F279"/>
    <mergeCell ref="F280:F281"/>
    <mergeCell ref="F282:F283"/>
    <mergeCell ref="F249:F250"/>
    <mergeCell ref="F251:F256"/>
    <mergeCell ref="F257:F258"/>
    <mergeCell ref="F259:F261"/>
    <mergeCell ref="F262:F264"/>
    <mergeCell ref="F265:F267"/>
    <mergeCell ref="G200:G202"/>
    <mergeCell ref="H200:H202"/>
    <mergeCell ref="I200:I202"/>
    <mergeCell ref="G203:G204"/>
    <mergeCell ref="H203:H204"/>
    <mergeCell ref="I203:I204"/>
    <mergeCell ref="F268:F270"/>
    <mergeCell ref="F271:F273"/>
    <mergeCell ref="F274:F276"/>
    <mergeCell ref="F232:F235"/>
    <mergeCell ref="F236:F239"/>
    <mergeCell ref="F240:F242"/>
    <mergeCell ref="F243:F244"/>
    <mergeCell ref="F245:F246"/>
    <mergeCell ref="F247:F248"/>
    <mergeCell ref="F215:F217"/>
    <mergeCell ref="F218:F220"/>
    <mergeCell ref="F221:F223"/>
    <mergeCell ref="F224:F225"/>
    <mergeCell ref="F226:F228"/>
    <mergeCell ref="F229:F231"/>
    <mergeCell ref="I211:I212"/>
    <mergeCell ref="G213:G214"/>
    <mergeCell ref="H213:H214"/>
    <mergeCell ref="I213:I214"/>
    <mergeCell ref="G205:G207"/>
    <mergeCell ref="H205:H207"/>
    <mergeCell ref="I205:I207"/>
    <mergeCell ref="G208:G210"/>
    <mergeCell ref="H208:H210"/>
    <mergeCell ref="I208:I210"/>
    <mergeCell ref="G221:G223"/>
    <mergeCell ref="H221:H223"/>
    <mergeCell ref="I221:I223"/>
    <mergeCell ref="G224:G225"/>
    <mergeCell ref="H224:H225"/>
    <mergeCell ref="I224:I225"/>
    <mergeCell ref="G215:G217"/>
    <mergeCell ref="H215:H217"/>
    <mergeCell ref="I215:I217"/>
    <mergeCell ref="G218:G220"/>
    <mergeCell ref="H218:H220"/>
    <mergeCell ref="I218:I220"/>
    <mergeCell ref="G232:G235"/>
    <mergeCell ref="H232:H235"/>
    <mergeCell ref="I232:I235"/>
    <mergeCell ref="G236:G239"/>
    <mergeCell ref="H236:H239"/>
    <mergeCell ref="I236:I239"/>
    <mergeCell ref="G226:G228"/>
    <mergeCell ref="H226:H228"/>
    <mergeCell ref="I226:I228"/>
    <mergeCell ref="G229:G231"/>
    <mergeCell ref="H229:H231"/>
    <mergeCell ref="I229:I231"/>
    <mergeCell ref="G245:G246"/>
    <mergeCell ref="H245:H246"/>
    <mergeCell ref="I245:I246"/>
    <mergeCell ref="G247:G248"/>
    <mergeCell ref="H247:H248"/>
    <mergeCell ref="I247:I248"/>
    <mergeCell ref="G240:G242"/>
    <mergeCell ref="H240:H242"/>
    <mergeCell ref="I240:I242"/>
    <mergeCell ref="G243:G244"/>
    <mergeCell ref="H243:H244"/>
    <mergeCell ref="I243:I244"/>
    <mergeCell ref="G257:G258"/>
    <mergeCell ref="H257:H258"/>
    <mergeCell ref="I257:I258"/>
    <mergeCell ref="G259:G261"/>
    <mergeCell ref="H259:H261"/>
    <mergeCell ref="I259:I261"/>
    <mergeCell ref="G249:G250"/>
    <mergeCell ref="H249:H250"/>
    <mergeCell ref="I249:I250"/>
    <mergeCell ref="G251:G256"/>
    <mergeCell ref="H251:H256"/>
    <mergeCell ref="I251:I256"/>
    <mergeCell ref="G268:G270"/>
    <mergeCell ref="H268:H270"/>
    <mergeCell ref="I268:I270"/>
    <mergeCell ref="G271:G273"/>
    <mergeCell ref="H271:H273"/>
    <mergeCell ref="I271:I273"/>
    <mergeCell ref="G262:G264"/>
    <mergeCell ref="H262:H264"/>
    <mergeCell ref="I262:I264"/>
    <mergeCell ref="G265:G267"/>
    <mergeCell ref="H265:H267"/>
    <mergeCell ref="I265:I267"/>
    <mergeCell ref="G280:G281"/>
    <mergeCell ref="H280:H281"/>
    <mergeCell ref="I280:I281"/>
    <mergeCell ref="G282:G283"/>
    <mergeCell ref="H282:H283"/>
    <mergeCell ref="I282:I283"/>
    <mergeCell ref="G274:G276"/>
    <mergeCell ref="H274:H276"/>
    <mergeCell ref="I274:I276"/>
    <mergeCell ref="G277:G279"/>
    <mergeCell ref="H277:H279"/>
    <mergeCell ref="I277:I279"/>
  </mergeCells>
  <pageMargins left="0.47244094488188998" right="0.196850393700787" top="0.39370078740157499" bottom="0.39370078740157499" header="0.196850393700787" footer="0.196850393700787"/>
  <pageSetup paperSize="9" orientation="landscape" r:id="rId1"/>
  <headerFooter differentFirst="1">
    <oddHeader>&amp;C&amp;P</oddHeader>
  </headerFooter>
  <rowBreaks count="6" manualBreakCount="6">
    <brk id="25" max="16383" man="1"/>
    <brk id="47" max="16383" man="1"/>
    <brk id="69" max="16383" man="1"/>
    <brk id="91" max="16383" man="1"/>
    <brk id="112" max="16383" man="1"/>
    <brk id="1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topLeftCell="A108" workbookViewId="0">
      <selection activeCell="C4" sqref="C4:C124"/>
    </sheetView>
  </sheetViews>
  <sheetFormatPr defaultRowHeight="15" x14ac:dyDescent="0.25"/>
  <cols>
    <col min="1" max="1" width="7.28515625" customWidth="1"/>
    <col min="2" max="2" width="6.140625" customWidth="1"/>
    <col min="3" max="3" width="29.140625" customWidth="1"/>
    <col min="4" max="4" width="0.140625" hidden="1" customWidth="1"/>
    <col min="5" max="5" width="8.28515625" customWidth="1"/>
    <col min="6" max="6" width="10.7109375" customWidth="1"/>
    <col min="7" max="7" width="10.28515625" customWidth="1"/>
    <col min="8" max="8" width="9.85546875" customWidth="1"/>
    <col min="9" max="9" width="10" customWidth="1"/>
    <col min="10" max="10" width="10.140625" customWidth="1"/>
    <col min="11" max="12" width="18.85546875" customWidth="1"/>
    <col min="13" max="13" width="7.5703125" customWidth="1"/>
    <col min="14" max="14" width="12.42578125" customWidth="1"/>
  </cols>
  <sheetData>
    <row r="1" spans="1:14" ht="34.5" customHeight="1" x14ac:dyDescent="0.25">
      <c r="A1" s="230" t="s">
        <v>297</v>
      </c>
      <c r="B1" s="231"/>
      <c r="C1" s="231"/>
      <c r="D1" s="231"/>
      <c r="E1" s="231"/>
      <c r="F1" s="231"/>
      <c r="G1" s="231"/>
      <c r="H1" s="231"/>
      <c r="I1" s="231"/>
      <c r="J1" s="231"/>
      <c r="K1" s="231"/>
      <c r="L1" s="231"/>
      <c r="M1" s="231"/>
      <c r="N1" s="231"/>
    </row>
    <row r="2" spans="1:14" s="83" customFormat="1" ht="146.25" customHeight="1" x14ac:dyDescent="0.3">
      <c r="A2" s="80" t="s">
        <v>298</v>
      </c>
      <c r="B2" s="81" t="s">
        <v>0</v>
      </c>
      <c r="C2" s="81" t="s">
        <v>299</v>
      </c>
      <c r="D2" s="81" t="s">
        <v>300</v>
      </c>
      <c r="E2" s="81" t="s">
        <v>301</v>
      </c>
      <c r="F2" s="82" t="s">
        <v>302</v>
      </c>
      <c r="G2" s="81" t="s">
        <v>303</v>
      </c>
      <c r="H2" s="81" t="s">
        <v>304</v>
      </c>
      <c r="I2" s="81" t="s">
        <v>305</v>
      </c>
      <c r="J2" s="81" t="s">
        <v>306</v>
      </c>
      <c r="K2" s="81" t="s">
        <v>307</v>
      </c>
      <c r="L2" s="81" t="s">
        <v>6</v>
      </c>
      <c r="M2" s="81" t="s">
        <v>308</v>
      </c>
      <c r="N2" s="81" t="s">
        <v>309</v>
      </c>
    </row>
    <row r="3" spans="1:14" s="83" customFormat="1" ht="16.5" customHeight="1" x14ac:dyDescent="0.3">
      <c r="A3" s="81"/>
      <c r="B3" s="81" t="s">
        <v>310</v>
      </c>
      <c r="C3" s="81" t="s">
        <v>311</v>
      </c>
      <c r="D3" s="81"/>
      <c r="E3" s="81"/>
      <c r="F3" s="82"/>
      <c r="G3" s="81"/>
      <c r="H3" s="81"/>
      <c r="I3" s="81"/>
      <c r="J3" s="81"/>
      <c r="K3" s="81"/>
      <c r="L3" s="81"/>
      <c r="M3" s="84"/>
      <c r="N3" s="84"/>
    </row>
    <row r="4" spans="1:14" s="94" customFormat="1" ht="16.5" customHeight="1" x14ac:dyDescent="0.3">
      <c r="A4" s="85">
        <v>1</v>
      </c>
      <c r="B4" s="86">
        <v>1</v>
      </c>
      <c r="C4" s="86" t="s">
        <v>312</v>
      </c>
      <c r="D4" s="86" t="s">
        <v>313</v>
      </c>
      <c r="E4" s="87">
        <v>37.619999999999997</v>
      </c>
      <c r="F4" s="88">
        <f>VLOOKUP(C4,'[1]DÂN SỐ'!$A$2:$B$123,2,0)</f>
        <v>8080</v>
      </c>
      <c r="G4" s="89">
        <f>SUM(E4:E5)</f>
        <v>99.669999999999987</v>
      </c>
      <c r="H4" s="90">
        <f>G4/5.5*100</f>
        <v>1812.181818181818</v>
      </c>
      <c r="I4" s="91">
        <f>SUM(F4:F5)</f>
        <v>34123</v>
      </c>
      <c r="J4" s="92">
        <f>I4/210</f>
        <v>162.49047619047619</v>
      </c>
      <c r="K4" s="232" t="s">
        <v>314</v>
      </c>
      <c r="L4" s="232" t="s">
        <v>314</v>
      </c>
      <c r="M4" s="93"/>
      <c r="N4" s="93"/>
    </row>
    <row r="5" spans="1:14" s="94" customFormat="1" ht="16.5" customHeight="1" x14ac:dyDescent="0.3">
      <c r="A5" s="85"/>
      <c r="B5" s="86">
        <v>2</v>
      </c>
      <c r="C5" s="86" t="s">
        <v>314</v>
      </c>
      <c r="D5" s="86" t="s">
        <v>313</v>
      </c>
      <c r="E5" s="87">
        <v>62.05</v>
      </c>
      <c r="F5" s="88">
        <f>VLOOKUP(C5,'[1]DÂN SỐ'!$A$2:$B$123,2,0)</f>
        <v>26043</v>
      </c>
      <c r="G5" s="89"/>
      <c r="H5" s="90"/>
      <c r="I5" s="85"/>
      <c r="J5" s="92"/>
      <c r="K5" s="233"/>
      <c r="L5" s="233"/>
      <c r="M5" s="93"/>
      <c r="N5" s="93"/>
    </row>
    <row r="6" spans="1:14" s="104" customFormat="1" ht="16.5" customHeight="1" x14ac:dyDescent="0.3">
      <c r="A6" s="95">
        <v>2</v>
      </c>
      <c r="B6" s="96">
        <v>1</v>
      </c>
      <c r="C6" s="96" t="s">
        <v>315</v>
      </c>
      <c r="D6" s="96"/>
      <c r="E6" s="97">
        <v>32.1</v>
      </c>
      <c r="F6" s="98">
        <f>VLOOKUP(C6,'[1]DÂN SỐ'!$A$2:$B$123,2,0)</f>
        <v>22920</v>
      </c>
      <c r="G6" s="99">
        <f>SUM(E6:E8)</f>
        <v>124.41000000000001</v>
      </c>
      <c r="H6" s="100">
        <f>G6/5.5*100</f>
        <v>2262</v>
      </c>
      <c r="I6" s="101">
        <f>SUM(F6:F8)</f>
        <v>41500</v>
      </c>
      <c r="J6" s="102">
        <f>I6/210</f>
        <v>197.61904761904762</v>
      </c>
      <c r="K6" s="234" t="s">
        <v>316</v>
      </c>
      <c r="L6" s="234" t="s">
        <v>317</v>
      </c>
      <c r="M6" s="103"/>
      <c r="N6" s="103"/>
    </row>
    <row r="7" spans="1:14" s="104" customFormat="1" ht="16.5" customHeight="1" x14ac:dyDescent="0.3">
      <c r="A7" s="95"/>
      <c r="B7" s="96">
        <v>2</v>
      </c>
      <c r="C7" s="96" t="s">
        <v>318</v>
      </c>
      <c r="D7" s="96"/>
      <c r="E7" s="97">
        <v>40.39</v>
      </c>
      <c r="F7" s="98">
        <f>VLOOKUP(C7,'[1]DÂN SỐ'!$A$2:$B$123,2,0)</f>
        <v>10286</v>
      </c>
      <c r="G7" s="99"/>
      <c r="H7" s="100"/>
      <c r="I7" s="95"/>
      <c r="J7" s="105"/>
      <c r="K7" s="235"/>
      <c r="L7" s="235"/>
      <c r="M7" s="103"/>
      <c r="N7" s="103"/>
    </row>
    <row r="8" spans="1:14" s="104" customFormat="1" ht="16.5" customHeight="1" x14ac:dyDescent="0.3">
      <c r="A8" s="95"/>
      <c r="B8" s="96">
        <v>3</v>
      </c>
      <c r="C8" s="106" t="s">
        <v>319</v>
      </c>
      <c r="D8" s="96"/>
      <c r="E8" s="97">
        <v>51.92</v>
      </c>
      <c r="F8" s="98">
        <f>VLOOKUP(C8,'[1]DÂN SỐ'!$A$2:$B$123,2,0)</f>
        <v>8294</v>
      </c>
      <c r="G8" s="99"/>
      <c r="H8" s="100"/>
      <c r="I8" s="95"/>
      <c r="J8" s="105"/>
      <c r="K8" s="236"/>
      <c r="L8" s="236"/>
      <c r="M8" s="103"/>
      <c r="N8" s="103"/>
    </row>
    <row r="9" spans="1:14" s="83" customFormat="1" ht="16.5" customHeight="1" x14ac:dyDescent="0.3">
      <c r="A9" s="81">
        <v>3</v>
      </c>
      <c r="B9" s="107">
        <v>1</v>
      </c>
      <c r="C9" s="107" t="s">
        <v>320</v>
      </c>
      <c r="D9" s="107" t="s">
        <v>313</v>
      </c>
      <c r="E9" s="108">
        <v>49.54</v>
      </c>
      <c r="F9" s="88">
        <f>VLOOKUP(C9,'[1]DÂN SỐ'!$A$2:$B$123,2,0)</f>
        <v>6954</v>
      </c>
      <c r="G9" s="89">
        <f>SUM(E9:E11)</f>
        <v>137.06</v>
      </c>
      <c r="H9" s="90">
        <f>G9/30*100</f>
        <v>456.86666666666673</v>
      </c>
      <c r="I9" s="91">
        <f>SUM(F9:F11)</f>
        <v>22278</v>
      </c>
      <c r="J9" s="92">
        <f>I9/160</f>
        <v>139.23750000000001</v>
      </c>
      <c r="K9" s="237" t="s">
        <v>320</v>
      </c>
      <c r="L9" s="237" t="s">
        <v>321</v>
      </c>
      <c r="M9" s="84"/>
      <c r="N9" s="84"/>
    </row>
    <row r="10" spans="1:14" s="83" customFormat="1" ht="16.5" customHeight="1" x14ac:dyDescent="0.3">
      <c r="A10" s="81"/>
      <c r="B10" s="107">
        <v>2</v>
      </c>
      <c r="C10" s="107" t="s">
        <v>322</v>
      </c>
      <c r="D10" s="107" t="s">
        <v>313</v>
      </c>
      <c r="E10" s="108">
        <v>37.51</v>
      </c>
      <c r="F10" s="88">
        <f>VLOOKUP(C10,'[1]DÂN SỐ'!$A$2:$B$123,2,0)</f>
        <v>5285</v>
      </c>
      <c r="G10" s="109"/>
      <c r="H10" s="110"/>
      <c r="I10" s="81"/>
      <c r="J10" s="111"/>
      <c r="K10" s="238"/>
      <c r="L10" s="238"/>
      <c r="M10" s="84"/>
      <c r="N10" s="84"/>
    </row>
    <row r="11" spans="1:14" s="83" customFormat="1" ht="16.5" customHeight="1" x14ac:dyDescent="0.3">
      <c r="A11" s="81"/>
      <c r="B11" s="107">
        <v>3</v>
      </c>
      <c r="C11" s="107" t="s">
        <v>323</v>
      </c>
      <c r="D11" s="107" t="s">
        <v>313</v>
      </c>
      <c r="E11" s="108">
        <v>50.01</v>
      </c>
      <c r="F11" s="88">
        <f>VLOOKUP(C11,'[1]DÂN SỐ'!$A$2:$B$123,2,0)</f>
        <v>10039</v>
      </c>
      <c r="G11" s="112"/>
      <c r="H11" s="112"/>
      <c r="I11" s="112"/>
      <c r="J11" s="112"/>
      <c r="K11" s="238"/>
      <c r="L11" s="238"/>
      <c r="M11" s="84"/>
      <c r="N11" s="84"/>
    </row>
    <row r="12" spans="1:14" s="83" customFormat="1" ht="16.5" customHeight="1" x14ac:dyDescent="0.3">
      <c r="A12" s="81"/>
      <c r="B12" s="81" t="s">
        <v>324</v>
      </c>
      <c r="C12" s="81" t="s">
        <v>325</v>
      </c>
      <c r="D12" s="81"/>
      <c r="E12" s="81"/>
      <c r="F12" s="88"/>
      <c r="G12" s="109"/>
      <c r="H12" s="110"/>
      <c r="I12" s="81"/>
      <c r="J12" s="113"/>
      <c r="K12" s="114"/>
      <c r="L12" s="114"/>
      <c r="M12" s="84"/>
      <c r="N12" s="84"/>
    </row>
    <row r="13" spans="1:14" s="104" customFormat="1" ht="18" customHeight="1" x14ac:dyDescent="0.3">
      <c r="A13" s="95">
        <v>4</v>
      </c>
      <c r="B13" s="96">
        <v>1</v>
      </c>
      <c r="C13" s="115" t="s">
        <v>326</v>
      </c>
      <c r="D13" s="96" t="s">
        <v>313</v>
      </c>
      <c r="E13" s="97">
        <v>29.2</v>
      </c>
      <c r="F13" s="98">
        <v>3295</v>
      </c>
      <c r="G13" s="99">
        <f>SUM(E13:E16)</f>
        <v>148.31</v>
      </c>
      <c r="H13" s="100">
        <f>G13</f>
        <v>148.31</v>
      </c>
      <c r="I13" s="101">
        <f>SUM(F13:F16)</f>
        <v>30385</v>
      </c>
      <c r="J13" s="102">
        <f>I13/50</f>
        <v>607.70000000000005</v>
      </c>
      <c r="K13" s="234" t="s">
        <v>327</v>
      </c>
      <c r="L13" s="234" t="s">
        <v>328</v>
      </c>
      <c r="M13" s="103"/>
      <c r="N13" s="103"/>
    </row>
    <row r="14" spans="1:14" s="104" customFormat="1" ht="15.75" customHeight="1" x14ac:dyDescent="0.3">
      <c r="A14" s="95"/>
      <c r="B14" s="96">
        <v>2</v>
      </c>
      <c r="C14" s="96" t="s">
        <v>327</v>
      </c>
      <c r="D14" s="96" t="s">
        <v>329</v>
      </c>
      <c r="E14" s="97">
        <v>28.8</v>
      </c>
      <c r="F14" s="98">
        <f>VLOOKUP(C14,'[1]DÂN SỐ'!$A$2:$B$123,2,0)</f>
        <v>6174</v>
      </c>
      <c r="G14" s="116"/>
      <c r="H14" s="117"/>
      <c r="I14" s="116"/>
      <c r="J14" s="116"/>
      <c r="K14" s="235"/>
      <c r="L14" s="235"/>
      <c r="M14" s="103"/>
      <c r="N14" s="103"/>
    </row>
    <row r="15" spans="1:14" s="104" customFormat="1" ht="15.75" customHeight="1" x14ac:dyDescent="0.3">
      <c r="A15" s="95"/>
      <c r="B15" s="96">
        <v>3</v>
      </c>
      <c r="C15" s="96" t="s">
        <v>328</v>
      </c>
      <c r="D15" s="96" t="s">
        <v>329</v>
      </c>
      <c r="E15" s="97">
        <v>44.46</v>
      </c>
      <c r="F15" s="98">
        <f>VLOOKUP(C15,'[1]DÂN SỐ'!$A$2:$B$123,2,0)</f>
        <v>11118</v>
      </c>
      <c r="G15" s="99"/>
      <c r="H15" s="102"/>
      <c r="I15" s="95"/>
      <c r="J15" s="118"/>
      <c r="K15" s="235"/>
      <c r="L15" s="235"/>
      <c r="M15" s="103" t="s">
        <v>330</v>
      </c>
      <c r="N15" s="103"/>
    </row>
    <row r="16" spans="1:14" s="104" customFormat="1" ht="15.75" customHeight="1" x14ac:dyDescent="0.3">
      <c r="A16" s="95"/>
      <c r="B16" s="96">
        <v>4</v>
      </c>
      <c r="C16" s="96" t="s">
        <v>331</v>
      </c>
      <c r="D16" s="96" t="s">
        <v>329</v>
      </c>
      <c r="E16" s="97">
        <v>45.85</v>
      </c>
      <c r="F16" s="98">
        <f>VLOOKUP(C16,'[1]DÂN SỐ'!$A$2:$B$123,2,0)</f>
        <v>9798</v>
      </c>
      <c r="G16" s="99"/>
      <c r="H16" s="102"/>
      <c r="I16" s="95"/>
      <c r="J16" s="118"/>
      <c r="K16" s="235"/>
      <c r="L16" s="235"/>
      <c r="M16" s="103"/>
      <c r="N16" s="103"/>
    </row>
    <row r="17" spans="1:14" s="83" customFormat="1" ht="16.5" customHeight="1" x14ac:dyDescent="0.3">
      <c r="A17" s="81">
        <v>5</v>
      </c>
      <c r="B17" s="107">
        <v>1</v>
      </c>
      <c r="C17" s="86" t="s">
        <v>332</v>
      </c>
      <c r="D17" s="86" t="s">
        <v>329</v>
      </c>
      <c r="E17" s="87">
        <v>96.39</v>
      </c>
      <c r="F17" s="88">
        <f>VLOOKUP(C17,'[1]DÂN SỐ'!$A$2:$B$123,2,0)</f>
        <v>14119</v>
      </c>
      <c r="G17" s="109">
        <f>SUM(E17:E19)</f>
        <v>204.66</v>
      </c>
      <c r="H17" s="119">
        <f>G17</f>
        <v>204.66</v>
      </c>
      <c r="I17" s="91">
        <f>SUM(F17:F19)</f>
        <v>35498</v>
      </c>
      <c r="J17" s="120">
        <f>I17/50</f>
        <v>709.96</v>
      </c>
      <c r="K17" s="237" t="s">
        <v>332</v>
      </c>
      <c r="L17" s="237" t="s">
        <v>332</v>
      </c>
      <c r="M17" s="84"/>
      <c r="N17" s="84"/>
    </row>
    <row r="18" spans="1:14" s="83" customFormat="1" ht="16.5" customHeight="1" x14ac:dyDescent="0.3">
      <c r="A18" s="81"/>
      <c r="B18" s="107">
        <v>2</v>
      </c>
      <c r="C18" s="107" t="s">
        <v>333</v>
      </c>
      <c r="D18" s="107" t="s">
        <v>329</v>
      </c>
      <c r="E18" s="108">
        <v>45.95</v>
      </c>
      <c r="F18" s="88">
        <f>VLOOKUP(C18,'[1]DÂN SỐ'!$A$2:$B$123,2,0)</f>
        <v>8341</v>
      </c>
      <c r="G18" s="109"/>
      <c r="H18" s="119"/>
      <c r="I18" s="82"/>
      <c r="J18" s="120"/>
      <c r="K18" s="238"/>
      <c r="L18" s="238"/>
      <c r="M18" s="84" t="s">
        <v>330</v>
      </c>
      <c r="N18" s="84"/>
    </row>
    <row r="19" spans="1:14" s="83" customFormat="1" ht="20.25" customHeight="1" x14ac:dyDescent="0.3">
      <c r="A19" s="81"/>
      <c r="B19" s="107">
        <v>3</v>
      </c>
      <c r="C19" s="107" t="s">
        <v>334</v>
      </c>
      <c r="D19" s="107" t="s">
        <v>329</v>
      </c>
      <c r="E19" s="108">
        <v>62.32</v>
      </c>
      <c r="F19" s="88">
        <f>VLOOKUP(C19,'[1]DÂN SỐ'!$A$2:$B$123,2,0)</f>
        <v>13038</v>
      </c>
      <c r="G19" s="109"/>
      <c r="H19" s="110"/>
      <c r="I19" s="81"/>
      <c r="J19" s="120"/>
      <c r="K19" s="239"/>
      <c r="L19" s="239"/>
      <c r="M19" s="84" t="s">
        <v>330</v>
      </c>
      <c r="N19" s="84"/>
    </row>
    <row r="20" spans="1:14" s="104" customFormat="1" ht="16.5" customHeight="1" x14ac:dyDescent="0.3">
      <c r="A20" s="95">
        <v>6</v>
      </c>
      <c r="B20" s="96">
        <v>1</v>
      </c>
      <c r="C20" s="96" t="s">
        <v>335</v>
      </c>
      <c r="D20" s="96" t="s">
        <v>329</v>
      </c>
      <c r="E20" s="97">
        <v>42.73</v>
      </c>
      <c r="F20" s="98">
        <f>VLOOKUP(C20,'[1]DÂN SỐ'!$A$2:$B$123,2,0)</f>
        <v>18581</v>
      </c>
      <c r="G20" s="99">
        <f>SUM(E20:E22)</f>
        <v>161.79000000000002</v>
      </c>
      <c r="H20" s="100">
        <f>G20/30*100</f>
        <v>539.30000000000007</v>
      </c>
      <c r="I20" s="101">
        <f>SUM(F20:F22)</f>
        <v>36140</v>
      </c>
      <c r="J20" s="105">
        <f>I20/160</f>
        <v>225.875</v>
      </c>
      <c r="K20" s="234" t="s">
        <v>336</v>
      </c>
      <c r="L20" s="234" t="s">
        <v>337</v>
      </c>
      <c r="M20" s="103"/>
      <c r="N20" s="103"/>
    </row>
    <row r="21" spans="1:14" s="104" customFormat="1" ht="16.5" customHeight="1" x14ac:dyDescent="0.3">
      <c r="A21" s="95"/>
      <c r="B21" s="96">
        <v>2</v>
      </c>
      <c r="C21" s="96" t="s">
        <v>338</v>
      </c>
      <c r="D21" s="96" t="s">
        <v>329</v>
      </c>
      <c r="E21" s="97">
        <v>47.13</v>
      </c>
      <c r="F21" s="98">
        <f>VLOOKUP(C21,'[1]DÂN SỐ'!$A$2:$B$123,2,0)</f>
        <v>7338</v>
      </c>
      <c r="G21" s="99"/>
      <c r="H21" s="100"/>
      <c r="I21" s="101"/>
      <c r="J21" s="100"/>
      <c r="K21" s="235"/>
      <c r="L21" s="235"/>
      <c r="M21" s="103"/>
      <c r="N21" s="103"/>
    </row>
    <row r="22" spans="1:14" s="104" customFormat="1" ht="16.5" customHeight="1" x14ac:dyDescent="0.3">
      <c r="A22" s="95"/>
      <c r="B22" s="96">
        <v>3</v>
      </c>
      <c r="C22" s="96" t="s">
        <v>339</v>
      </c>
      <c r="D22" s="96" t="s">
        <v>329</v>
      </c>
      <c r="E22" s="97">
        <v>71.930000000000007</v>
      </c>
      <c r="F22" s="98">
        <f>VLOOKUP(C22,'[1]DÂN SỐ'!$A$2:$B$123,2,0)</f>
        <v>10221</v>
      </c>
      <c r="G22" s="99"/>
      <c r="H22" s="100"/>
      <c r="I22" s="101"/>
      <c r="J22" s="105"/>
      <c r="K22" s="236"/>
      <c r="L22" s="236"/>
      <c r="M22" s="103"/>
      <c r="N22" s="103"/>
    </row>
    <row r="23" spans="1:14" s="94" customFormat="1" ht="16.5" customHeight="1" x14ac:dyDescent="0.3">
      <c r="A23" s="85">
        <v>7</v>
      </c>
      <c r="B23" s="86">
        <v>1</v>
      </c>
      <c r="C23" s="86" t="s">
        <v>340</v>
      </c>
      <c r="D23" s="86" t="s">
        <v>329</v>
      </c>
      <c r="E23" s="87">
        <v>41.23</v>
      </c>
      <c r="F23" s="88">
        <f>VLOOKUP(C23,'[1]DÂN SỐ'!$A$2:$B$123,2,0)</f>
        <v>5189</v>
      </c>
      <c r="G23" s="89">
        <f>SUM(E23:E25)</f>
        <v>167.11</v>
      </c>
      <c r="H23" s="90">
        <f>G23</f>
        <v>167.11</v>
      </c>
      <c r="I23" s="91">
        <f>SUM(F23:F25)</f>
        <v>16944</v>
      </c>
      <c r="J23" s="92">
        <f>I23/50</f>
        <v>338.88</v>
      </c>
      <c r="K23" s="232" t="s">
        <v>341</v>
      </c>
      <c r="L23" s="232" t="s">
        <v>342</v>
      </c>
      <c r="M23" s="93" t="s">
        <v>330</v>
      </c>
      <c r="N23" s="93"/>
    </row>
    <row r="24" spans="1:14" s="94" customFormat="1" ht="16.5" customHeight="1" x14ac:dyDescent="0.3">
      <c r="A24" s="85"/>
      <c r="B24" s="86">
        <v>2</v>
      </c>
      <c r="C24" s="86" t="s">
        <v>342</v>
      </c>
      <c r="D24" s="86" t="s">
        <v>329</v>
      </c>
      <c r="E24" s="87">
        <v>72.95</v>
      </c>
      <c r="F24" s="88">
        <f>VLOOKUP(C24,'[1]DÂN SỐ'!$A$2:$B$123,2,0)</f>
        <v>5801</v>
      </c>
      <c r="G24" s="89"/>
      <c r="H24" s="90"/>
      <c r="I24" s="91"/>
      <c r="J24" s="92"/>
      <c r="K24" s="240"/>
      <c r="L24" s="240"/>
      <c r="M24" s="93"/>
      <c r="N24" s="93"/>
    </row>
    <row r="25" spans="1:14" s="94" customFormat="1" ht="16.5" customHeight="1" x14ac:dyDescent="0.3">
      <c r="A25" s="85"/>
      <c r="B25" s="86">
        <v>3</v>
      </c>
      <c r="C25" s="86" t="s">
        <v>341</v>
      </c>
      <c r="D25" s="86" t="s">
        <v>329</v>
      </c>
      <c r="E25" s="87">
        <v>52.93</v>
      </c>
      <c r="F25" s="88">
        <f>VLOOKUP(C25,'[1]DÂN SỐ'!$A$2:$B$123,2,0)</f>
        <v>5954</v>
      </c>
      <c r="G25" s="89"/>
      <c r="H25" s="121"/>
      <c r="I25" s="85"/>
      <c r="J25" s="122"/>
      <c r="K25" s="233"/>
      <c r="L25" s="233"/>
      <c r="M25" s="93"/>
      <c r="N25" s="93"/>
    </row>
    <row r="26" spans="1:14" s="83" customFormat="1" ht="16.5" customHeight="1" x14ac:dyDescent="0.3">
      <c r="A26" s="81"/>
      <c r="B26" s="81" t="s">
        <v>343</v>
      </c>
      <c r="C26" s="85" t="s">
        <v>344</v>
      </c>
      <c r="D26" s="81"/>
      <c r="E26" s="81"/>
      <c r="F26" s="88"/>
      <c r="G26" s="109"/>
      <c r="H26" s="110"/>
      <c r="I26" s="81"/>
      <c r="J26" s="120"/>
      <c r="K26" s="123"/>
      <c r="L26" s="123"/>
      <c r="M26" s="84"/>
      <c r="N26" s="84"/>
    </row>
    <row r="27" spans="1:14" s="104" customFormat="1" ht="16.5" customHeight="1" x14ac:dyDescent="0.3">
      <c r="A27" s="95">
        <v>8</v>
      </c>
      <c r="B27" s="96">
        <v>1</v>
      </c>
      <c r="C27" s="96" t="s">
        <v>345</v>
      </c>
      <c r="D27" s="96" t="s">
        <v>346</v>
      </c>
      <c r="E27" s="97">
        <v>8.74</v>
      </c>
      <c r="F27" s="98">
        <f>VLOOKUP(C27,'[1]DÂN SỐ'!$A$2:$B$123,2,0)</f>
        <v>16642</v>
      </c>
      <c r="G27" s="99">
        <f>SUM(E27:E30)</f>
        <v>49.139999999999993</v>
      </c>
      <c r="H27" s="100">
        <f>G27/5.5*100</f>
        <v>893.45454545454538</v>
      </c>
      <c r="I27" s="101">
        <f>SUM(F27:F30)</f>
        <v>41048</v>
      </c>
      <c r="J27" s="105">
        <f>I27/210</f>
        <v>195.46666666666667</v>
      </c>
      <c r="K27" s="234" t="s">
        <v>347</v>
      </c>
      <c r="L27" s="234" t="s">
        <v>348</v>
      </c>
      <c r="M27" s="103"/>
      <c r="N27" s="103"/>
    </row>
    <row r="28" spans="1:14" s="104" customFormat="1" ht="16.5" customHeight="1" x14ac:dyDescent="0.3">
      <c r="A28" s="95"/>
      <c r="B28" s="96">
        <v>2</v>
      </c>
      <c r="C28" s="96" t="s">
        <v>349</v>
      </c>
      <c r="D28" s="96" t="s">
        <v>346</v>
      </c>
      <c r="E28" s="97">
        <v>22.88</v>
      </c>
      <c r="F28" s="98">
        <f>VLOOKUP(C28,'[1]DÂN SỐ'!$A$2:$B$123,2,0)</f>
        <v>13952</v>
      </c>
      <c r="G28" s="99"/>
      <c r="H28" s="102"/>
      <c r="I28" s="95"/>
      <c r="J28" s="124"/>
      <c r="K28" s="235"/>
      <c r="L28" s="235"/>
      <c r="M28" s="103"/>
      <c r="N28" s="103"/>
    </row>
    <row r="29" spans="1:14" s="104" customFormat="1" ht="16.5" customHeight="1" x14ac:dyDescent="0.3">
      <c r="A29" s="95"/>
      <c r="B29" s="96">
        <v>3</v>
      </c>
      <c r="C29" s="96" t="s">
        <v>350</v>
      </c>
      <c r="D29" s="96" t="s">
        <v>346</v>
      </c>
      <c r="E29" s="97">
        <v>6.05</v>
      </c>
      <c r="F29" s="98">
        <f>VLOOKUP(C29,'[1]DÂN SỐ'!$A$2:$B$123,2,0)</f>
        <v>5377</v>
      </c>
      <c r="G29" s="99"/>
      <c r="H29" s="102"/>
      <c r="I29" s="95"/>
      <c r="J29" s="124"/>
      <c r="K29" s="235"/>
      <c r="L29" s="235"/>
      <c r="M29" s="103"/>
      <c r="N29" s="103"/>
    </row>
    <row r="30" spans="1:14" s="104" customFormat="1" ht="16.5" customHeight="1" x14ac:dyDescent="0.3">
      <c r="A30" s="95"/>
      <c r="B30" s="96">
        <v>4</v>
      </c>
      <c r="C30" s="96" t="s">
        <v>351</v>
      </c>
      <c r="D30" s="96" t="s">
        <v>329</v>
      </c>
      <c r="E30" s="97">
        <v>11.47</v>
      </c>
      <c r="F30" s="98">
        <v>5077</v>
      </c>
      <c r="G30" s="99"/>
      <c r="H30" s="100"/>
      <c r="I30" s="101"/>
      <c r="J30" s="100"/>
      <c r="K30" s="236"/>
      <c r="L30" s="236"/>
      <c r="M30" s="103"/>
      <c r="N30" s="103"/>
    </row>
    <row r="31" spans="1:14" s="83" customFormat="1" ht="16.5" customHeight="1" x14ac:dyDescent="0.3">
      <c r="A31" s="81">
        <v>9</v>
      </c>
      <c r="B31" s="107">
        <v>1</v>
      </c>
      <c r="C31" s="107" t="s">
        <v>352</v>
      </c>
      <c r="D31" s="107" t="s">
        <v>346</v>
      </c>
      <c r="E31" s="108">
        <v>6.6400000000000006</v>
      </c>
      <c r="F31" s="125">
        <f>VLOOKUP(C31,'[1]DÂN SỐ'!$A$2:$B$123,2,0)</f>
        <v>7638</v>
      </c>
      <c r="G31" s="109">
        <f>SUM(E31:E33)</f>
        <v>88.738</v>
      </c>
      <c r="H31" s="119">
        <f>G31/5.5*100</f>
        <v>1613.4181818181819</v>
      </c>
      <c r="I31" s="82">
        <f>SUM(F31:F33)</f>
        <v>35531</v>
      </c>
      <c r="J31" s="120">
        <f>I31/150</f>
        <v>236.87333333333333</v>
      </c>
      <c r="K31" s="237" t="s">
        <v>345</v>
      </c>
      <c r="L31" s="237" t="s">
        <v>353</v>
      </c>
      <c r="M31" s="84"/>
      <c r="N31" s="84"/>
    </row>
    <row r="32" spans="1:14" s="83" customFormat="1" ht="16.5" customHeight="1" x14ac:dyDescent="0.3">
      <c r="A32" s="81"/>
      <c r="B32" s="107">
        <v>2</v>
      </c>
      <c r="C32" s="107" t="s">
        <v>353</v>
      </c>
      <c r="D32" s="107" t="s">
        <v>346</v>
      </c>
      <c r="E32" s="108">
        <v>29.51</v>
      </c>
      <c r="F32" s="125">
        <f>VLOOKUP(C32,'[1]DÂN SỐ'!$A$2:$B$123,2,0)</f>
        <v>11502</v>
      </c>
      <c r="G32" s="109"/>
      <c r="H32" s="109"/>
      <c r="I32" s="109"/>
      <c r="J32" s="109"/>
      <c r="K32" s="238"/>
      <c r="L32" s="238"/>
      <c r="M32" s="84" t="s">
        <v>330</v>
      </c>
      <c r="N32" s="84"/>
    </row>
    <row r="33" spans="1:14" s="83" customFormat="1" ht="16.5" customHeight="1" x14ac:dyDescent="0.3">
      <c r="A33" s="81"/>
      <c r="B33" s="107">
        <v>3</v>
      </c>
      <c r="C33" s="107" t="s">
        <v>354</v>
      </c>
      <c r="D33" s="107" t="s">
        <v>346</v>
      </c>
      <c r="E33" s="108">
        <v>52.588000000000001</v>
      </c>
      <c r="F33" s="125">
        <f>VLOOKUP(C33,'[1]DÂN SỐ'!$A$2:$B$123,2,0)</f>
        <v>16391</v>
      </c>
      <c r="G33" s="109"/>
      <c r="H33" s="110"/>
      <c r="I33" s="81"/>
      <c r="J33" s="111"/>
      <c r="K33" s="239"/>
      <c r="L33" s="239"/>
      <c r="M33" s="84" t="s">
        <v>330</v>
      </c>
      <c r="N33" s="84"/>
    </row>
    <row r="34" spans="1:14" s="83" customFormat="1" ht="16.5" customHeight="1" x14ac:dyDescent="0.3">
      <c r="A34" s="81"/>
      <c r="B34" s="81" t="s">
        <v>355</v>
      </c>
      <c r="C34" s="81" t="s">
        <v>356</v>
      </c>
      <c r="D34" s="81"/>
      <c r="E34" s="81"/>
      <c r="F34" s="125"/>
      <c r="G34" s="109"/>
      <c r="H34" s="110"/>
      <c r="I34" s="81"/>
      <c r="J34" s="113"/>
      <c r="K34" s="81"/>
      <c r="L34" s="81"/>
      <c r="M34" s="84"/>
      <c r="N34" s="84"/>
    </row>
    <row r="35" spans="1:14" s="104" customFormat="1" ht="16.5" customHeight="1" x14ac:dyDescent="0.3">
      <c r="A35" s="95">
        <v>10</v>
      </c>
      <c r="B35" s="96">
        <v>1</v>
      </c>
      <c r="C35" s="96" t="s">
        <v>357</v>
      </c>
      <c r="D35" s="96" t="s">
        <v>358</v>
      </c>
      <c r="E35" s="97">
        <v>127.05</v>
      </c>
      <c r="F35" s="98">
        <f>VLOOKUP(C35,'[1]DÂN SỐ'!$A$2:$B$123,2,0)</f>
        <v>9897</v>
      </c>
      <c r="G35" s="99">
        <f>SUM(E35:E36)</f>
        <v>206.1</v>
      </c>
      <c r="H35" s="100">
        <f>G35</f>
        <v>206.1</v>
      </c>
      <c r="I35" s="101">
        <f>SUM(F35:F36)</f>
        <v>15338</v>
      </c>
      <c r="J35" s="105">
        <f>I35/50</f>
        <v>306.76</v>
      </c>
      <c r="K35" s="241" t="s">
        <v>357</v>
      </c>
      <c r="L35" s="241" t="s">
        <v>357</v>
      </c>
      <c r="M35" s="103" t="s">
        <v>330</v>
      </c>
      <c r="N35" s="103" t="s">
        <v>359</v>
      </c>
    </row>
    <row r="36" spans="1:14" s="104" customFormat="1" ht="16.5" customHeight="1" x14ac:dyDescent="0.3">
      <c r="A36" s="95"/>
      <c r="B36" s="96">
        <v>2</v>
      </c>
      <c r="C36" s="96" t="s">
        <v>360</v>
      </c>
      <c r="D36" s="96" t="s">
        <v>358</v>
      </c>
      <c r="E36" s="97">
        <v>79.05</v>
      </c>
      <c r="F36" s="98">
        <f>VLOOKUP(C36,'[1]DÂN SỐ'!$A$2:$B$123,2,0)</f>
        <v>5441</v>
      </c>
      <c r="G36" s="99"/>
      <c r="H36" s="126"/>
      <c r="I36" s="96"/>
      <c r="J36" s="96"/>
      <c r="K36" s="241"/>
      <c r="L36" s="241"/>
      <c r="M36" s="103" t="s">
        <v>330</v>
      </c>
      <c r="N36" s="103"/>
    </row>
    <row r="37" spans="1:14" s="83" customFormat="1" ht="16.5" customHeight="1" x14ac:dyDescent="0.3">
      <c r="A37" s="81">
        <v>11</v>
      </c>
      <c r="B37" s="107">
        <v>1</v>
      </c>
      <c r="C37" s="107" t="s">
        <v>361</v>
      </c>
      <c r="D37" s="107" t="s">
        <v>358</v>
      </c>
      <c r="E37" s="108">
        <v>8.2100000000000009</v>
      </c>
      <c r="F37" s="125">
        <f>VLOOKUP(C37,'[1]DÂN SỐ'!$A$2:$B$123,2,0)</f>
        <v>12629</v>
      </c>
      <c r="G37" s="109">
        <f>SUM(E37:E39)</f>
        <v>67.42</v>
      </c>
      <c r="H37" s="119">
        <f>G37/30*100</f>
        <v>224.73333333333332</v>
      </c>
      <c r="I37" s="82">
        <f>SUM(F37:F39)</f>
        <v>32213</v>
      </c>
      <c r="J37" s="120">
        <f>I37/160</f>
        <v>201.33125000000001</v>
      </c>
      <c r="K37" s="242" t="s">
        <v>362</v>
      </c>
      <c r="L37" s="242" t="s">
        <v>363</v>
      </c>
      <c r="M37" s="84"/>
      <c r="N37" s="84" t="s">
        <v>364</v>
      </c>
    </row>
    <row r="38" spans="1:14" s="83" customFormat="1" ht="16.5" customHeight="1" x14ac:dyDescent="0.3">
      <c r="A38" s="81"/>
      <c r="B38" s="107">
        <v>2</v>
      </c>
      <c r="C38" s="107" t="s">
        <v>365</v>
      </c>
      <c r="D38" s="107" t="s">
        <v>358</v>
      </c>
      <c r="E38" s="108">
        <v>15.75</v>
      </c>
      <c r="F38" s="125">
        <f>VLOOKUP(C38,'[1]DÂN SỐ'!$A$2:$B$123,2,0)</f>
        <v>8887</v>
      </c>
      <c r="G38" s="109"/>
      <c r="H38" s="127"/>
      <c r="I38" s="82"/>
      <c r="J38" s="120"/>
      <c r="K38" s="242"/>
      <c r="L38" s="242"/>
      <c r="M38" s="84"/>
      <c r="N38" s="84"/>
    </row>
    <row r="39" spans="1:14" s="83" customFormat="1" ht="16.5" customHeight="1" x14ac:dyDescent="0.3">
      <c r="A39" s="81"/>
      <c r="B39" s="107">
        <v>3</v>
      </c>
      <c r="C39" s="107" t="s">
        <v>366</v>
      </c>
      <c r="D39" s="107" t="s">
        <v>358</v>
      </c>
      <c r="E39" s="108">
        <v>43.46</v>
      </c>
      <c r="F39" s="125">
        <f>VLOOKUP(C39,'[1]DÂN SỐ'!$A$2:$B$123,2,0)</f>
        <v>10697</v>
      </c>
      <c r="G39" s="109"/>
      <c r="H39" s="127"/>
      <c r="I39" s="82"/>
      <c r="J39" s="120"/>
      <c r="K39" s="242"/>
      <c r="L39" s="242"/>
      <c r="M39" s="84"/>
      <c r="N39" s="84" t="s">
        <v>364</v>
      </c>
    </row>
    <row r="40" spans="1:14" s="104" customFormat="1" ht="14.25" customHeight="1" x14ac:dyDescent="0.3">
      <c r="A40" s="95">
        <v>12</v>
      </c>
      <c r="B40" s="96">
        <v>1</v>
      </c>
      <c r="C40" s="96" t="s">
        <v>367</v>
      </c>
      <c r="D40" s="96" t="s">
        <v>358</v>
      </c>
      <c r="E40" s="97">
        <v>29.68</v>
      </c>
      <c r="F40" s="98">
        <f>VLOOKUP(C40,'[1]DÂN SỐ'!$A$2:$B$123,2,0)</f>
        <v>9261</v>
      </c>
      <c r="G40" s="99">
        <f>SUM(E40:E42)</f>
        <v>99.02000000000001</v>
      </c>
      <c r="H40" s="100">
        <f>G40/30*100</f>
        <v>330.06666666666666</v>
      </c>
      <c r="I40" s="101">
        <f>SUM(F40:F42)</f>
        <v>26600</v>
      </c>
      <c r="J40" s="105">
        <f>I40/160</f>
        <v>166.25</v>
      </c>
      <c r="K40" s="234" t="s">
        <v>367</v>
      </c>
      <c r="L40" s="234" t="s">
        <v>367</v>
      </c>
      <c r="M40" s="103"/>
      <c r="N40" s="103" t="s">
        <v>364</v>
      </c>
    </row>
    <row r="41" spans="1:14" s="104" customFormat="1" ht="14.25" customHeight="1" x14ac:dyDescent="0.3">
      <c r="A41" s="95"/>
      <c r="B41" s="96">
        <v>2</v>
      </c>
      <c r="C41" s="96" t="s">
        <v>368</v>
      </c>
      <c r="D41" s="96" t="s">
        <v>358</v>
      </c>
      <c r="E41" s="97">
        <v>31.85</v>
      </c>
      <c r="F41" s="98">
        <f>VLOOKUP(C41,'[1]DÂN SỐ'!$A$2:$B$123,2,0)</f>
        <v>9888</v>
      </c>
      <c r="G41" s="99"/>
      <c r="H41" s="117"/>
      <c r="I41" s="96"/>
      <c r="J41" s="116"/>
      <c r="K41" s="235"/>
      <c r="L41" s="235"/>
      <c r="M41" s="103"/>
      <c r="N41" s="103"/>
    </row>
    <row r="42" spans="1:14" s="104" customFormat="1" ht="14.25" customHeight="1" x14ac:dyDescent="0.3">
      <c r="A42" s="95"/>
      <c r="B42" s="96">
        <v>3</v>
      </c>
      <c r="C42" s="96" t="s">
        <v>369</v>
      </c>
      <c r="D42" s="96" t="s">
        <v>358</v>
      </c>
      <c r="E42" s="97">
        <v>37.49</v>
      </c>
      <c r="F42" s="98">
        <f>VLOOKUP(C42,'[1]DÂN SỐ'!$A$2:$B$123,2,0)</f>
        <v>7451</v>
      </c>
      <c r="G42" s="99"/>
      <c r="H42" s="117"/>
      <c r="I42" s="96"/>
      <c r="J42" s="116"/>
      <c r="K42" s="236"/>
      <c r="L42" s="236"/>
      <c r="M42" s="103"/>
      <c r="N42" s="103"/>
    </row>
    <row r="43" spans="1:14" s="83" customFormat="1" ht="16.5" customHeight="1" x14ac:dyDescent="0.3">
      <c r="A43" s="81">
        <v>13</v>
      </c>
      <c r="B43" s="107">
        <v>1</v>
      </c>
      <c r="C43" s="107" t="s">
        <v>370</v>
      </c>
      <c r="D43" s="107" t="s">
        <v>358</v>
      </c>
      <c r="E43" s="108">
        <v>121.65</v>
      </c>
      <c r="F43" s="125">
        <f>VLOOKUP(C43,'[1]DÂN SỐ'!$A$2:$B$123,2,0)</f>
        <v>13381</v>
      </c>
      <c r="G43" s="109">
        <f>SUM(E43:E44)</f>
        <v>183.36</v>
      </c>
      <c r="H43" s="119">
        <f>G43</f>
        <v>183.36</v>
      </c>
      <c r="I43" s="82">
        <f>SUM(F43:F44)</f>
        <v>23697</v>
      </c>
      <c r="J43" s="120">
        <f>I43/50</f>
        <v>473.94</v>
      </c>
      <c r="K43" s="237" t="s">
        <v>370</v>
      </c>
      <c r="L43" s="237" t="s">
        <v>370</v>
      </c>
      <c r="M43" s="84" t="s">
        <v>330</v>
      </c>
      <c r="N43" s="84" t="s">
        <v>359</v>
      </c>
    </row>
    <row r="44" spans="1:14" s="83" customFormat="1" ht="16.5" customHeight="1" x14ac:dyDescent="0.3">
      <c r="A44" s="81"/>
      <c r="B44" s="107">
        <v>2</v>
      </c>
      <c r="C44" s="107" t="s">
        <v>371</v>
      </c>
      <c r="D44" s="107" t="s">
        <v>358</v>
      </c>
      <c r="E44" s="108">
        <v>61.71</v>
      </c>
      <c r="F44" s="125">
        <f>VLOOKUP(C44,'[1]DÂN SỐ'!$A$2:$B$123,2,0)</f>
        <v>10316</v>
      </c>
      <c r="G44" s="112"/>
      <c r="H44" s="112"/>
      <c r="I44" s="112"/>
      <c r="J44" s="112"/>
      <c r="K44" s="239"/>
      <c r="L44" s="239"/>
      <c r="M44" s="84" t="s">
        <v>330</v>
      </c>
      <c r="N44" s="84" t="s">
        <v>372</v>
      </c>
    </row>
    <row r="45" spans="1:14" s="104" customFormat="1" ht="16.5" customHeight="1" x14ac:dyDescent="0.3">
      <c r="A45" s="95">
        <v>14</v>
      </c>
      <c r="B45" s="96">
        <v>1</v>
      </c>
      <c r="C45" s="96" t="s">
        <v>373</v>
      </c>
      <c r="D45" s="96" t="s">
        <v>358</v>
      </c>
      <c r="E45" s="97">
        <v>50.17</v>
      </c>
      <c r="F45" s="98">
        <f>VLOOKUP(C45,'[1]DÂN SỐ'!$A$2:$B$123,2,0)</f>
        <v>6432</v>
      </c>
      <c r="G45" s="99">
        <f>SUM(E45:E46)</f>
        <v>125.49</v>
      </c>
      <c r="H45" s="100">
        <f>G45</f>
        <v>125.49</v>
      </c>
      <c r="I45" s="101">
        <f>SUM(F45:F46)</f>
        <v>10339</v>
      </c>
      <c r="J45" s="105">
        <f>I45/50</f>
        <v>206.78</v>
      </c>
      <c r="K45" s="241" t="s">
        <v>374</v>
      </c>
      <c r="L45" s="241" t="s">
        <v>374</v>
      </c>
      <c r="M45" s="103" t="s">
        <v>330</v>
      </c>
      <c r="N45" s="103" t="s">
        <v>372</v>
      </c>
    </row>
    <row r="46" spans="1:14" s="104" customFormat="1" ht="16.5" customHeight="1" x14ac:dyDescent="0.3">
      <c r="A46" s="95"/>
      <c r="B46" s="96">
        <v>2</v>
      </c>
      <c r="C46" s="96" t="s">
        <v>375</v>
      </c>
      <c r="D46" s="96" t="s">
        <v>358</v>
      </c>
      <c r="E46" s="97">
        <v>75.319999999999993</v>
      </c>
      <c r="F46" s="98">
        <f>VLOOKUP(C46,'[1]DÂN SỐ'!$A$2:$B$123,2,0)</f>
        <v>3907</v>
      </c>
      <c r="G46" s="99"/>
      <c r="H46" s="102"/>
      <c r="I46" s="95"/>
      <c r="J46" s="118"/>
      <c r="K46" s="241"/>
      <c r="L46" s="241"/>
      <c r="M46" s="103" t="s">
        <v>330</v>
      </c>
      <c r="N46" s="103" t="s">
        <v>372</v>
      </c>
    </row>
    <row r="47" spans="1:14" s="83" customFormat="1" ht="16.5" customHeight="1" x14ac:dyDescent="0.3">
      <c r="A47" s="81">
        <v>15</v>
      </c>
      <c r="B47" s="107">
        <v>1</v>
      </c>
      <c r="C47" s="107" t="s">
        <v>376</v>
      </c>
      <c r="D47" s="107" t="s">
        <v>358</v>
      </c>
      <c r="E47" s="108">
        <v>43.72</v>
      </c>
      <c r="F47" s="125">
        <f>VLOOKUP(C47,'[1]DÂN SỐ'!$A$2:$B$123,2,0)</f>
        <v>8484</v>
      </c>
      <c r="G47" s="109">
        <f>SUM(E47:E49)</f>
        <v>104.95</v>
      </c>
      <c r="H47" s="119">
        <f>G47</f>
        <v>104.95</v>
      </c>
      <c r="I47" s="82">
        <f>SUM(F47:F49)</f>
        <v>26314</v>
      </c>
      <c r="J47" s="120">
        <f>I47/50</f>
        <v>526.28</v>
      </c>
      <c r="K47" s="242" t="s">
        <v>376</v>
      </c>
      <c r="L47" s="242" t="s">
        <v>377</v>
      </c>
      <c r="M47" s="84" t="s">
        <v>330</v>
      </c>
      <c r="N47" s="84" t="s">
        <v>364</v>
      </c>
    </row>
    <row r="48" spans="1:14" s="83" customFormat="1" ht="13.5" customHeight="1" x14ac:dyDescent="0.3">
      <c r="A48" s="81"/>
      <c r="B48" s="107">
        <v>2</v>
      </c>
      <c r="C48" s="107" t="s">
        <v>377</v>
      </c>
      <c r="D48" s="107" t="s">
        <v>358</v>
      </c>
      <c r="E48" s="108">
        <v>32.340000000000003</v>
      </c>
      <c r="F48" s="125">
        <f>VLOOKUP(C48,'[1]DÂN SỐ'!$A$2:$B$123,2,0)</f>
        <v>7597</v>
      </c>
      <c r="G48" s="109"/>
      <c r="H48" s="110"/>
      <c r="I48" s="81"/>
      <c r="J48" s="113"/>
      <c r="K48" s="242"/>
      <c r="L48" s="242"/>
      <c r="M48" s="84" t="s">
        <v>330</v>
      </c>
      <c r="N48" s="84"/>
    </row>
    <row r="49" spans="1:14" s="83" customFormat="1" ht="15" customHeight="1" x14ac:dyDescent="0.3">
      <c r="A49" s="81"/>
      <c r="B49" s="107">
        <v>3</v>
      </c>
      <c r="C49" s="107" t="s">
        <v>378</v>
      </c>
      <c r="D49" s="107" t="s">
        <v>358</v>
      </c>
      <c r="E49" s="108">
        <v>28.89</v>
      </c>
      <c r="F49" s="125">
        <f>VLOOKUP(C49,'[1]DÂN SỐ'!$A$2:$B$123,2,0)</f>
        <v>10233</v>
      </c>
      <c r="G49" s="109"/>
      <c r="H49" s="110"/>
      <c r="I49" s="81"/>
      <c r="J49" s="113"/>
      <c r="K49" s="242"/>
      <c r="L49" s="242"/>
      <c r="M49" s="84" t="s">
        <v>330</v>
      </c>
      <c r="N49" s="84" t="s">
        <v>364</v>
      </c>
    </row>
    <row r="50" spans="1:14" s="83" customFormat="1" ht="16.5" customHeight="1" x14ac:dyDescent="0.3">
      <c r="A50" s="81"/>
      <c r="B50" s="81" t="s">
        <v>379</v>
      </c>
      <c r="C50" s="81" t="s">
        <v>380</v>
      </c>
      <c r="D50" s="81"/>
      <c r="E50" s="81"/>
      <c r="F50" s="125"/>
      <c r="G50" s="109"/>
      <c r="H50" s="110"/>
      <c r="I50" s="81"/>
      <c r="J50" s="113"/>
      <c r="K50" s="114"/>
      <c r="L50" s="114"/>
      <c r="M50" s="84"/>
      <c r="N50" s="84"/>
    </row>
    <row r="51" spans="1:14" s="104" customFormat="1" ht="16.5" customHeight="1" x14ac:dyDescent="0.3">
      <c r="A51" s="95">
        <v>16</v>
      </c>
      <c r="B51" s="96">
        <v>1</v>
      </c>
      <c r="C51" s="96" t="s">
        <v>381</v>
      </c>
      <c r="D51" s="96" t="s">
        <v>358</v>
      </c>
      <c r="E51" s="97">
        <v>65.53</v>
      </c>
      <c r="F51" s="98">
        <v>8684</v>
      </c>
      <c r="G51" s="99">
        <f>SUM(E51:E53)</f>
        <v>147.47</v>
      </c>
      <c r="H51" s="100">
        <f>G51</f>
        <v>147.47</v>
      </c>
      <c r="I51" s="101">
        <f>SUM(F51:F53)</f>
        <v>38550</v>
      </c>
      <c r="J51" s="105">
        <f>I51/50</f>
        <v>771</v>
      </c>
      <c r="K51" s="241" t="s">
        <v>382</v>
      </c>
      <c r="L51" s="241" t="s">
        <v>383</v>
      </c>
      <c r="M51" s="103" t="s">
        <v>330</v>
      </c>
      <c r="N51" s="103" t="s">
        <v>372</v>
      </c>
    </row>
    <row r="52" spans="1:14" s="104" customFormat="1" ht="16.5" customHeight="1" x14ac:dyDescent="0.3">
      <c r="A52" s="95"/>
      <c r="B52" s="96">
        <v>2</v>
      </c>
      <c r="C52" s="96" t="s">
        <v>382</v>
      </c>
      <c r="D52" s="96" t="s">
        <v>384</v>
      </c>
      <c r="E52" s="97">
        <v>42.34</v>
      </c>
      <c r="F52" s="98">
        <f>VLOOKUP(C52,'[1]DÂN SỐ'!$A$2:$B$123,2,0)</f>
        <v>13506</v>
      </c>
      <c r="G52" s="99"/>
      <c r="H52" s="102"/>
      <c r="I52" s="95"/>
      <c r="J52" s="118"/>
      <c r="K52" s="243"/>
      <c r="L52" s="241"/>
      <c r="M52" s="103" t="s">
        <v>330</v>
      </c>
      <c r="N52" s="103" t="s">
        <v>372</v>
      </c>
    </row>
    <row r="53" spans="1:14" s="104" customFormat="1" ht="16.5" customHeight="1" x14ac:dyDescent="0.3">
      <c r="A53" s="95"/>
      <c r="B53" s="96">
        <v>3</v>
      </c>
      <c r="C53" s="96" t="s">
        <v>383</v>
      </c>
      <c r="D53" s="96" t="s">
        <v>384</v>
      </c>
      <c r="E53" s="97">
        <v>39.6</v>
      </c>
      <c r="F53" s="98">
        <f>VLOOKUP(C53,'[1]DÂN SỐ'!$A$2:$B$123,2,0)</f>
        <v>16360</v>
      </c>
      <c r="G53" s="99"/>
      <c r="H53" s="102"/>
      <c r="I53" s="95"/>
      <c r="J53" s="118"/>
      <c r="K53" s="243"/>
      <c r="L53" s="241"/>
      <c r="M53" s="103" t="s">
        <v>330</v>
      </c>
      <c r="N53" s="103" t="s">
        <v>372</v>
      </c>
    </row>
    <row r="54" spans="1:14" s="83" customFormat="1" ht="16.5" customHeight="1" x14ac:dyDescent="0.3">
      <c r="A54" s="81">
        <v>17</v>
      </c>
      <c r="B54" s="107">
        <v>1</v>
      </c>
      <c r="C54" s="107" t="s">
        <v>385</v>
      </c>
      <c r="D54" s="107" t="s">
        <v>384</v>
      </c>
      <c r="E54" s="108">
        <v>46.62</v>
      </c>
      <c r="F54" s="125">
        <f>VLOOKUP(C54,'[1]DÂN SỐ'!$A$2:$B$123,2,0)</f>
        <v>11392</v>
      </c>
      <c r="G54" s="109">
        <f>SUM(E54:E56)</f>
        <v>110.97</v>
      </c>
      <c r="H54" s="119">
        <f>G54</f>
        <v>110.97</v>
      </c>
      <c r="I54" s="82">
        <f>SUM(F54:F56)</f>
        <v>35041</v>
      </c>
      <c r="J54" s="120">
        <f>I54/50</f>
        <v>700.82</v>
      </c>
      <c r="K54" s="242" t="s">
        <v>386</v>
      </c>
      <c r="L54" s="242" t="s">
        <v>387</v>
      </c>
      <c r="M54" s="84" t="s">
        <v>330</v>
      </c>
      <c r="N54" s="84" t="s">
        <v>372</v>
      </c>
    </row>
    <row r="55" spans="1:14" s="83" customFormat="1" ht="16.5" customHeight="1" x14ac:dyDescent="0.3">
      <c r="A55" s="81"/>
      <c r="B55" s="107">
        <v>2</v>
      </c>
      <c r="C55" s="107" t="s">
        <v>388</v>
      </c>
      <c r="D55" s="107" t="s">
        <v>384</v>
      </c>
      <c r="E55" s="108">
        <v>14.37</v>
      </c>
      <c r="F55" s="125">
        <f>VLOOKUP(C55,'[1]DÂN SỐ'!$A$2:$B$123,2,0)</f>
        <v>9634</v>
      </c>
      <c r="G55" s="109"/>
      <c r="H55" s="110"/>
      <c r="I55" s="81"/>
      <c r="J55" s="113"/>
      <c r="K55" s="242"/>
      <c r="L55" s="242"/>
      <c r="M55" s="84" t="s">
        <v>330</v>
      </c>
      <c r="N55" s="84" t="s">
        <v>372</v>
      </c>
    </row>
    <row r="56" spans="1:14" s="83" customFormat="1" ht="16.5" customHeight="1" x14ac:dyDescent="0.3">
      <c r="A56" s="81"/>
      <c r="B56" s="107">
        <v>3</v>
      </c>
      <c r="C56" s="107" t="s">
        <v>386</v>
      </c>
      <c r="D56" s="107" t="s">
        <v>384</v>
      </c>
      <c r="E56" s="108">
        <v>49.98</v>
      </c>
      <c r="F56" s="125">
        <f>VLOOKUP(C56,'[1]DÂN SỐ'!$A$2:$B$123,2,0)</f>
        <v>14015</v>
      </c>
      <c r="G56" s="109"/>
      <c r="H56" s="110"/>
      <c r="I56" s="81"/>
      <c r="J56" s="113"/>
      <c r="K56" s="242"/>
      <c r="L56" s="242"/>
      <c r="M56" s="84" t="s">
        <v>330</v>
      </c>
      <c r="N56" s="84" t="s">
        <v>372</v>
      </c>
    </row>
    <row r="57" spans="1:14" s="104" customFormat="1" ht="16.5" customHeight="1" x14ac:dyDescent="0.3">
      <c r="A57" s="95">
        <v>18</v>
      </c>
      <c r="B57" s="96">
        <v>1</v>
      </c>
      <c r="C57" s="96" t="s">
        <v>389</v>
      </c>
      <c r="D57" s="96" t="s">
        <v>384</v>
      </c>
      <c r="E57" s="97">
        <v>49.08</v>
      </c>
      <c r="F57" s="98">
        <f>VLOOKUP(C57,'[1]DÂN SỐ'!$A$2:$B$123,2,0)</f>
        <v>7031</v>
      </c>
      <c r="G57" s="99">
        <f>SUM(E57:E58)</f>
        <v>187.19</v>
      </c>
      <c r="H57" s="100">
        <f>G57</f>
        <v>187.19</v>
      </c>
      <c r="I57" s="101">
        <f>SUM(F57:F58)</f>
        <v>12427</v>
      </c>
      <c r="J57" s="105">
        <f>I57/50</f>
        <v>248.54</v>
      </c>
      <c r="K57" s="241" t="s">
        <v>389</v>
      </c>
      <c r="L57" s="241" t="s">
        <v>389</v>
      </c>
      <c r="M57" s="103" t="s">
        <v>330</v>
      </c>
      <c r="N57" s="103" t="s">
        <v>372</v>
      </c>
    </row>
    <row r="58" spans="1:14" s="104" customFormat="1" ht="16.5" customHeight="1" x14ac:dyDescent="0.3">
      <c r="A58" s="95"/>
      <c r="B58" s="96">
        <v>2</v>
      </c>
      <c r="C58" s="96" t="s">
        <v>390</v>
      </c>
      <c r="D58" s="96" t="s">
        <v>384</v>
      </c>
      <c r="E58" s="97">
        <v>138.11000000000001</v>
      </c>
      <c r="F58" s="98">
        <f>VLOOKUP(C58,'[1]DÂN SỐ'!$A$2:$B$123,2,0)</f>
        <v>5396</v>
      </c>
      <c r="G58" s="99"/>
      <c r="H58" s="102"/>
      <c r="I58" s="95"/>
      <c r="J58" s="118"/>
      <c r="K58" s="241"/>
      <c r="L58" s="241"/>
      <c r="M58" s="103" t="s">
        <v>330</v>
      </c>
      <c r="N58" s="103" t="s">
        <v>372</v>
      </c>
    </row>
    <row r="59" spans="1:14" s="83" customFormat="1" ht="16.5" customHeight="1" x14ac:dyDescent="0.3">
      <c r="A59" s="81"/>
      <c r="B59" s="81" t="s">
        <v>391</v>
      </c>
      <c r="C59" s="81" t="s">
        <v>392</v>
      </c>
      <c r="D59" s="81"/>
      <c r="E59" s="109"/>
      <c r="F59" s="125"/>
      <c r="G59" s="109"/>
      <c r="H59" s="110"/>
      <c r="I59" s="81"/>
      <c r="J59" s="113"/>
      <c r="K59" s="128"/>
      <c r="L59" s="81"/>
      <c r="M59" s="84"/>
      <c r="N59" s="84"/>
    </row>
    <row r="60" spans="1:14" s="83" customFormat="1" ht="23.25" customHeight="1" x14ac:dyDescent="0.3">
      <c r="A60" s="81">
        <v>19</v>
      </c>
      <c r="B60" s="107" t="s">
        <v>393</v>
      </c>
      <c r="C60" s="107" t="s">
        <v>394</v>
      </c>
      <c r="D60" s="107" t="s">
        <v>395</v>
      </c>
      <c r="E60" s="108">
        <v>342.51</v>
      </c>
      <c r="F60" s="125">
        <f>VLOOKUP(C60,'[1]DÂN SỐ'!$A$2:$B$123,2,0)</f>
        <v>8274</v>
      </c>
      <c r="G60" s="109">
        <f>SUM(E60)</f>
        <v>342.51</v>
      </c>
      <c r="H60" s="119">
        <f>G60</f>
        <v>342.51</v>
      </c>
      <c r="I60" s="82">
        <f>SUM(F60)</f>
        <v>8274</v>
      </c>
      <c r="J60" s="120">
        <f>I60/50</f>
        <v>165.48</v>
      </c>
      <c r="K60" s="107" t="s">
        <v>394</v>
      </c>
      <c r="L60" s="107" t="s">
        <v>394</v>
      </c>
      <c r="M60" s="84" t="s">
        <v>330</v>
      </c>
      <c r="N60" s="84" t="s">
        <v>396</v>
      </c>
    </row>
    <row r="61" spans="1:14" s="104" customFormat="1" ht="21" customHeight="1" x14ac:dyDescent="0.3">
      <c r="A61" s="95">
        <v>20</v>
      </c>
      <c r="B61" s="96">
        <v>1</v>
      </c>
      <c r="C61" s="96" t="s">
        <v>397</v>
      </c>
      <c r="D61" s="96" t="s">
        <v>395</v>
      </c>
      <c r="E61" s="97">
        <v>246.49</v>
      </c>
      <c r="F61" s="98">
        <f>VLOOKUP(C61,'[1]DÂN SỐ'!$A$2:$B$123,2,0)</f>
        <v>19369</v>
      </c>
      <c r="G61" s="99">
        <f>SUM(E61)</f>
        <v>246.49</v>
      </c>
      <c r="H61" s="100">
        <f>G61</f>
        <v>246.49</v>
      </c>
      <c r="I61" s="101">
        <f>SUM(F61)</f>
        <v>19369</v>
      </c>
      <c r="J61" s="105">
        <f>I61/50</f>
        <v>387.38</v>
      </c>
      <c r="K61" s="96" t="s">
        <v>397</v>
      </c>
      <c r="L61" s="96" t="s">
        <v>398</v>
      </c>
      <c r="M61" s="103" t="s">
        <v>330</v>
      </c>
      <c r="N61" s="103" t="s">
        <v>396</v>
      </c>
    </row>
    <row r="62" spans="1:14" s="83" customFormat="1" ht="25.5" customHeight="1" x14ac:dyDescent="0.3">
      <c r="A62" s="81">
        <v>21</v>
      </c>
      <c r="B62" s="107">
        <v>1</v>
      </c>
      <c r="C62" s="107" t="s">
        <v>399</v>
      </c>
      <c r="D62" s="107" t="s">
        <v>395</v>
      </c>
      <c r="E62" s="108">
        <v>83.05</v>
      </c>
      <c r="F62" s="125">
        <f>VLOOKUP(C62,'[1]DÂN SỐ'!$A$2:$B$123,2,0)</f>
        <v>11209</v>
      </c>
      <c r="G62" s="109">
        <f>SUM(E62:E64)</f>
        <v>279.39999999999998</v>
      </c>
      <c r="H62" s="119">
        <f>G62</f>
        <v>279.39999999999998</v>
      </c>
      <c r="I62" s="82">
        <f>SUM(F62:F64)</f>
        <v>33920</v>
      </c>
      <c r="J62" s="120">
        <f>I62/50</f>
        <v>678.4</v>
      </c>
      <c r="K62" s="232" t="s">
        <v>400</v>
      </c>
      <c r="L62" s="232" t="s">
        <v>401</v>
      </c>
      <c r="M62" s="84" t="s">
        <v>330</v>
      </c>
      <c r="N62" s="84" t="s">
        <v>402</v>
      </c>
    </row>
    <row r="63" spans="1:14" s="83" customFormat="1" ht="16.5" customHeight="1" x14ac:dyDescent="0.3">
      <c r="A63" s="81"/>
      <c r="B63" s="107">
        <v>2</v>
      </c>
      <c r="C63" s="107" t="s">
        <v>403</v>
      </c>
      <c r="D63" s="107" t="s">
        <v>395</v>
      </c>
      <c r="E63" s="108">
        <v>48.03</v>
      </c>
      <c r="F63" s="125">
        <f>VLOOKUP(C63,'[1]DÂN SỐ'!$A$2:$B$123,2,0)</f>
        <v>7305</v>
      </c>
      <c r="G63" s="109"/>
      <c r="H63" s="110"/>
      <c r="I63" s="81"/>
      <c r="J63" s="113"/>
      <c r="K63" s="240"/>
      <c r="L63" s="240"/>
      <c r="M63" s="84" t="s">
        <v>330</v>
      </c>
      <c r="N63" s="84"/>
    </row>
    <row r="64" spans="1:14" s="94" customFormat="1" ht="31.5" customHeight="1" x14ac:dyDescent="0.3">
      <c r="A64" s="85"/>
      <c r="B64" s="86">
        <v>3</v>
      </c>
      <c r="C64" s="86" t="s">
        <v>400</v>
      </c>
      <c r="D64" s="86" t="s">
        <v>395</v>
      </c>
      <c r="E64" s="87">
        <v>148.32</v>
      </c>
      <c r="F64" s="88">
        <f>VLOOKUP(C64,'[1]DÂN SỐ'!$A$2:$B$123,2,0)</f>
        <v>15406</v>
      </c>
      <c r="G64" s="89"/>
      <c r="H64" s="90"/>
      <c r="I64" s="91"/>
      <c r="J64" s="92"/>
      <c r="K64" s="233"/>
      <c r="L64" s="233"/>
      <c r="M64" s="93" t="s">
        <v>330</v>
      </c>
      <c r="N64" s="93"/>
    </row>
    <row r="65" spans="1:14" s="104" customFormat="1" ht="16.5" customHeight="1" x14ac:dyDescent="0.3">
      <c r="A65" s="95">
        <v>22</v>
      </c>
      <c r="B65" s="96">
        <v>1</v>
      </c>
      <c r="C65" s="96" t="s">
        <v>404</v>
      </c>
      <c r="D65" s="96" t="s">
        <v>395</v>
      </c>
      <c r="E65" s="97">
        <v>70.55</v>
      </c>
      <c r="F65" s="98">
        <f>VLOOKUP(C65,'[1]DÂN SỐ'!$A$2:$B$123,2,0)</f>
        <v>9943</v>
      </c>
      <c r="G65" s="99">
        <f>SUM(E65:E67)</f>
        <v>196.25</v>
      </c>
      <c r="H65" s="100">
        <f>G65</f>
        <v>196.25</v>
      </c>
      <c r="I65" s="101">
        <f>SUM(F65:F67)</f>
        <v>31752</v>
      </c>
      <c r="J65" s="105">
        <f>I65/50</f>
        <v>635.04</v>
      </c>
      <c r="K65" s="241" t="s">
        <v>405</v>
      </c>
      <c r="L65" s="241" t="s">
        <v>405</v>
      </c>
      <c r="M65" s="103" t="s">
        <v>330</v>
      </c>
      <c r="N65" s="103"/>
    </row>
    <row r="66" spans="1:14" s="104" customFormat="1" ht="16.5" customHeight="1" x14ac:dyDescent="0.3">
      <c r="A66" s="95"/>
      <c r="B66" s="96">
        <v>2</v>
      </c>
      <c r="C66" s="96" t="s">
        <v>405</v>
      </c>
      <c r="D66" s="96" t="s">
        <v>395</v>
      </c>
      <c r="E66" s="97">
        <v>67.42</v>
      </c>
      <c r="F66" s="98">
        <f>VLOOKUP(C66,'[1]DÂN SỐ'!$A$2:$B$123,2,0)</f>
        <v>11806</v>
      </c>
      <c r="G66" s="99"/>
      <c r="H66" s="102"/>
      <c r="I66" s="95"/>
      <c r="J66" s="118"/>
      <c r="K66" s="241"/>
      <c r="L66" s="241"/>
      <c r="M66" s="103" t="s">
        <v>330</v>
      </c>
      <c r="N66" s="103"/>
    </row>
    <row r="67" spans="1:14" s="104" customFormat="1" ht="16.5" customHeight="1" x14ac:dyDescent="0.3">
      <c r="A67" s="95"/>
      <c r="B67" s="96">
        <v>3</v>
      </c>
      <c r="C67" s="96" t="s">
        <v>406</v>
      </c>
      <c r="D67" s="96" t="s">
        <v>395</v>
      </c>
      <c r="E67" s="97">
        <v>58.28</v>
      </c>
      <c r="F67" s="98">
        <f>VLOOKUP(C67,'[1]DÂN SỐ'!$A$2:$B$123,2,0)</f>
        <v>10003</v>
      </c>
      <c r="G67" s="99"/>
      <c r="H67" s="100"/>
      <c r="I67" s="99"/>
      <c r="J67" s="118"/>
      <c r="K67" s="241"/>
      <c r="L67" s="241"/>
      <c r="M67" s="103" t="s">
        <v>330</v>
      </c>
      <c r="N67" s="103"/>
    </row>
    <row r="68" spans="1:14" s="83" customFormat="1" ht="18.75" customHeight="1" x14ac:dyDescent="0.3">
      <c r="A68" s="81"/>
      <c r="B68" s="81" t="s">
        <v>407</v>
      </c>
      <c r="C68" s="81" t="s">
        <v>408</v>
      </c>
      <c r="D68" s="81"/>
      <c r="E68" s="81"/>
      <c r="F68" s="125"/>
      <c r="G68" s="109"/>
      <c r="H68" s="110"/>
      <c r="I68" s="81"/>
      <c r="J68" s="113"/>
      <c r="K68" s="129"/>
      <c r="L68" s="81"/>
      <c r="M68" s="84"/>
      <c r="N68" s="84"/>
    </row>
    <row r="69" spans="1:14" s="104" customFormat="1" ht="21" customHeight="1" x14ac:dyDescent="0.3">
      <c r="A69" s="130">
        <v>23</v>
      </c>
      <c r="B69" s="103">
        <v>1</v>
      </c>
      <c r="C69" s="96" t="s">
        <v>409</v>
      </c>
      <c r="D69" s="96" t="s">
        <v>410</v>
      </c>
      <c r="E69" s="97">
        <v>25.09</v>
      </c>
      <c r="F69" s="98">
        <v>4873</v>
      </c>
      <c r="G69" s="99">
        <f>SUM(E69:E72)</f>
        <v>72.569999999999993</v>
      </c>
      <c r="H69" s="100">
        <f>G69/5.5*100</f>
        <v>1319.4545454545453</v>
      </c>
      <c r="I69" s="101">
        <f>SUM(F69:F72)</f>
        <v>44771</v>
      </c>
      <c r="J69" s="105">
        <f>I69/150</f>
        <v>298.47333333333336</v>
      </c>
      <c r="K69" s="241" t="s">
        <v>411</v>
      </c>
      <c r="L69" s="241" t="s">
        <v>412</v>
      </c>
      <c r="M69" s="103" t="s">
        <v>330</v>
      </c>
      <c r="N69" s="103"/>
    </row>
    <row r="70" spans="1:14" s="104" customFormat="1" ht="21" customHeight="1" x14ac:dyDescent="0.3">
      <c r="A70" s="95"/>
      <c r="B70" s="96">
        <v>2</v>
      </c>
      <c r="C70" s="96" t="s">
        <v>413</v>
      </c>
      <c r="D70" s="96" t="s">
        <v>414</v>
      </c>
      <c r="E70" s="97">
        <v>21.9</v>
      </c>
      <c r="F70" s="98">
        <f>VLOOKUP(C70,'[1]DÂN SỐ'!$A$2:$B$123,2,0)</f>
        <v>4213</v>
      </c>
      <c r="G70" s="99"/>
      <c r="H70" s="100"/>
      <c r="I70" s="101"/>
      <c r="J70" s="105"/>
      <c r="K70" s="241"/>
      <c r="L70" s="241"/>
      <c r="M70" s="103"/>
      <c r="N70" s="103"/>
    </row>
    <row r="71" spans="1:14" s="104" customFormat="1" ht="21" customHeight="1" x14ac:dyDescent="0.3">
      <c r="A71" s="95"/>
      <c r="B71" s="96">
        <v>3</v>
      </c>
      <c r="C71" s="96" t="s">
        <v>415</v>
      </c>
      <c r="D71" s="96" t="s">
        <v>414</v>
      </c>
      <c r="E71" s="97">
        <v>12.53</v>
      </c>
      <c r="F71" s="98">
        <f>VLOOKUP(C71,'[1]DÂN SỐ'!$A$2:$B$123,2,0)</f>
        <v>23447</v>
      </c>
      <c r="G71" s="99"/>
      <c r="H71" s="100"/>
      <c r="I71" s="101"/>
      <c r="J71" s="105"/>
      <c r="K71" s="241"/>
      <c r="L71" s="241"/>
      <c r="M71" s="103"/>
      <c r="N71" s="103"/>
    </row>
    <row r="72" spans="1:14" s="104" customFormat="1" ht="21" customHeight="1" x14ac:dyDescent="0.3">
      <c r="A72" s="95"/>
      <c r="B72" s="96">
        <v>4</v>
      </c>
      <c r="C72" s="96" t="s">
        <v>411</v>
      </c>
      <c r="D72" s="96" t="s">
        <v>414</v>
      </c>
      <c r="E72" s="97">
        <v>13.05</v>
      </c>
      <c r="F72" s="98">
        <f>VLOOKUP(C72,'[1]DÂN SỐ'!$A$2:$B$123,2,0)</f>
        <v>12238</v>
      </c>
      <c r="G72" s="99"/>
      <c r="H72" s="100"/>
      <c r="I72" s="131"/>
      <c r="J72" s="132"/>
      <c r="K72" s="241"/>
      <c r="L72" s="241"/>
      <c r="M72" s="103"/>
      <c r="N72" s="103"/>
    </row>
    <row r="73" spans="1:14" s="83" customFormat="1" ht="18.75" customHeight="1" x14ac:dyDescent="0.3">
      <c r="A73" s="81">
        <v>24</v>
      </c>
      <c r="B73" s="107">
        <v>1</v>
      </c>
      <c r="C73" s="107" t="s">
        <v>416</v>
      </c>
      <c r="D73" s="107" t="s">
        <v>414</v>
      </c>
      <c r="E73" s="108">
        <v>4.2</v>
      </c>
      <c r="F73" s="125">
        <f>VLOOKUP(C73,'[1]DÂN SỐ'!$A$2:$B$123,2,0)</f>
        <v>9057</v>
      </c>
      <c r="G73" s="109">
        <f>SUM(E73:E76)</f>
        <v>71.87</v>
      </c>
      <c r="H73" s="119">
        <f>G73/5.5*100</f>
        <v>1306.7272727272727</v>
      </c>
      <c r="I73" s="82">
        <f>SUM(F73:F76)</f>
        <v>33145</v>
      </c>
      <c r="J73" s="120">
        <f>I73/150</f>
        <v>220.96666666666667</v>
      </c>
      <c r="K73" s="242" t="s">
        <v>417</v>
      </c>
      <c r="L73" s="242" t="s">
        <v>418</v>
      </c>
      <c r="M73" s="84"/>
      <c r="N73" s="84"/>
    </row>
    <row r="74" spans="1:14" s="83" customFormat="1" ht="18.75" customHeight="1" x14ac:dyDescent="0.3">
      <c r="A74" s="133"/>
      <c r="B74" s="107">
        <v>2</v>
      </c>
      <c r="C74" s="107" t="s">
        <v>419</v>
      </c>
      <c r="D74" s="107" t="s">
        <v>414</v>
      </c>
      <c r="E74" s="108">
        <v>21.69</v>
      </c>
      <c r="F74" s="125">
        <f>VLOOKUP(C74,'[1]DÂN SỐ'!$A$2:$B$123,2,0)</f>
        <v>8646</v>
      </c>
      <c r="G74" s="109"/>
      <c r="H74" s="119"/>
      <c r="I74" s="82"/>
      <c r="J74" s="120"/>
      <c r="K74" s="242"/>
      <c r="L74" s="242"/>
      <c r="M74" s="84"/>
      <c r="N74" s="84"/>
    </row>
    <row r="75" spans="1:14" s="83" customFormat="1" ht="18.75" customHeight="1" x14ac:dyDescent="0.3">
      <c r="A75" s="81"/>
      <c r="B75" s="107">
        <v>3</v>
      </c>
      <c r="C75" s="107" t="s">
        <v>420</v>
      </c>
      <c r="D75" s="107" t="s">
        <v>414</v>
      </c>
      <c r="E75" s="108">
        <v>15.88</v>
      </c>
      <c r="F75" s="125">
        <f>VLOOKUP(C75,'[1]DÂN SỐ'!$A$2:$B$123,2,0)</f>
        <v>6169</v>
      </c>
      <c r="G75" s="109"/>
      <c r="H75" s="110"/>
      <c r="I75" s="111"/>
      <c r="J75" s="111"/>
      <c r="K75" s="242"/>
      <c r="L75" s="242"/>
      <c r="M75" s="84"/>
      <c r="N75" s="84"/>
    </row>
    <row r="76" spans="1:14" s="83" customFormat="1" ht="18.75" customHeight="1" x14ac:dyDescent="0.3">
      <c r="A76" s="81"/>
      <c r="B76" s="107">
        <v>4</v>
      </c>
      <c r="C76" s="107" t="s">
        <v>421</v>
      </c>
      <c r="D76" s="107" t="s">
        <v>414</v>
      </c>
      <c r="E76" s="108">
        <v>30.1</v>
      </c>
      <c r="F76" s="125">
        <f>VLOOKUP(C76,'[1]DÂN SỐ'!$A$2:$B$123,2,0)</f>
        <v>9273</v>
      </c>
      <c r="G76" s="109"/>
      <c r="H76" s="110"/>
      <c r="I76" s="111"/>
      <c r="J76" s="111"/>
      <c r="K76" s="242"/>
      <c r="L76" s="242"/>
      <c r="M76" s="84" t="s">
        <v>330</v>
      </c>
      <c r="N76" s="84"/>
    </row>
    <row r="77" spans="1:14" s="83" customFormat="1" ht="16.5" customHeight="1" x14ac:dyDescent="0.3">
      <c r="A77" s="81"/>
      <c r="B77" s="81" t="s">
        <v>422</v>
      </c>
      <c r="C77" s="81" t="s">
        <v>423</v>
      </c>
      <c r="D77" s="81"/>
      <c r="E77" s="109"/>
      <c r="F77" s="125"/>
      <c r="G77" s="109"/>
      <c r="H77" s="110"/>
      <c r="I77" s="82"/>
      <c r="J77" s="113"/>
      <c r="K77" s="114"/>
      <c r="L77" s="114"/>
      <c r="M77" s="84"/>
      <c r="N77" s="84"/>
    </row>
    <row r="78" spans="1:14" s="104" customFormat="1" ht="16.5" customHeight="1" x14ac:dyDescent="0.3">
      <c r="A78" s="95">
        <v>25</v>
      </c>
      <c r="B78" s="96">
        <v>1</v>
      </c>
      <c r="C78" s="96" t="s">
        <v>424</v>
      </c>
      <c r="D78" s="96" t="s">
        <v>410</v>
      </c>
      <c r="E78" s="97">
        <v>94.95</v>
      </c>
      <c r="F78" s="98">
        <f>VLOOKUP(C78,'[1]DÂN SỐ'!$A$2:$B$123,2,0)</f>
        <v>10152</v>
      </c>
      <c r="G78" s="99">
        <f>SUM(E78:E80)</f>
        <v>190.89000000000001</v>
      </c>
      <c r="H78" s="100">
        <f>G78</f>
        <v>190.89000000000001</v>
      </c>
      <c r="I78" s="101">
        <f>SUM(F78:F80)</f>
        <v>28642</v>
      </c>
      <c r="J78" s="118">
        <f>I78/50</f>
        <v>572.84</v>
      </c>
      <c r="K78" s="241" t="s">
        <v>425</v>
      </c>
      <c r="L78" s="241" t="s">
        <v>426</v>
      </c>
      <c r="M78" s="103" t="s">
        <v>330</v>
      </c>
      <c r="N78" s="103"/>
    </row>
    <row r="79" spans="1:14" s="104" customFormat="1" ht="16.5" customHeight="1" x14ac:dyDescent="0.3">
      <c r="A79" s="95"/>
      <c r="B79" s="103">
        <v>2</v>
      </c>
      <c r="C79" s="96" t="s">
        <v>426</v>
      </c>
      <c r="D79" s="96" t="s">
        <v>410</v>
      </c>
      <c r="E79" s="97">
        <v>43.04</v>
      </c>
      <c r="F79" s="98">
        <f>VLOOKUP(C79,'[1]DÂN SỐ'!$A$2:$B$123,2,0)</f>
        <v>9284</v>
      </c>
      <c r="G79" s="99"/>
      <c r="H79" s="102"/>
      <c r="I79" s="101"/>
      <c r="J79" s="118"/>
      <c r="K79" s="241"/>
      <c r="L79" s="241"/>
      <c r="M79" s="103" t="s">
        <v>330</v>
      </c>
      <c r="N79" s="103"/>
    </row>
    <row r="80" spans="1:14" s="104" customFormat="1" ht="16.5" customHeight="1" x14ac:dyDescent="0.3">
      <c r="A80" s="95"/>
      <c r="B80" s="103">
        <v>3</v>
      </c>
      <c r="C80" s="96" t="s">
        <v>425</v>
      </c>
      <c r="D80" s="96" t="s">
        <v>410</v>
      </c>
      <c r="E80" s="97">
        <v>52.9</v>
      </c>
      <c r="F80" s="98">
        <f>VLOOKUP(C80,'[1]DÂN SỐ'!$A$2:$B$123,2,0)</f>
        <v>9206</v>
      </c>
      <c r="G80" s="99"/>
      <c r="H80" s="100"/>
      <c r="I80" s="101"/>
      <c r="J80" s="118"/>
      <c r="K80" s="241"/>
      <c r="L80" s="241"/>
      <c r="M80" s="103" t="s">
        <v>330</v>
      </c>
      <c r="N80" s="103"/>
    </row>
    <row r="81" spans="1:14" s="83" customFormat="1" ht="16.5" customHeight="1" x14ac:dyDescent="0.3">
      <c r="A81" s="81">
        <v>26</v>
      </c>
      <c r="B81" s="107">
        <v>1</v>
      </c>
      <c r="C81" s="107" t="s">
        <v>427</v>
      </c>
      <c r="D81" s="107" t="s">
        <v>410</v>
      </c>
      <c r="E81" s="108">
        <v>93.79</v>
      </c>
      <c r="F81" s="125">
        <f>VLOOKUP(C81,'[1]DÂN SỐ'!$A$2:$B$123,2,0)</f>
        <v>17157</v>
      </c>
      <c r="G81" s="109">
        <f>SUM(E81:E82)</f>
        <v>168.38</v>
      </c>
      <c r="H81" s="119">
        <f>G81</f>
        <v>168.38</v>
      </c>
      <c r="I81" s="82">
        <f>SUM(F81:F82)</f>
        <v>27614</v>
      </c>
      <c r="J81" s="120">
        <f>I81/50</f>
        <v>552.28</v>
      </c>
      <c r="K81" s="244" t="s">
        <v>427</v>
      </c>
      <c r="L81" s="244" t="s">
        <v>427</v>
      </c>
      <c r="M81" s="84" t="s">
        <v>330</v>
      </c>
      <c r="N81" s="84"/>
    </row>
    <row r="82" spans="1:14" s="83" customFormat="1" ht="16.5" customHeight="1" x14ac:dyDescent="0.3">
      <c r="A82" s="81"/>
      <c r="B82" s="84">
        <v>2</v>
      </c>
      <c r="C82" s="107" t="s">
        <v>428</v>
      </c>
      <c r="D82" s="107" t="s">
        <v>410</v>
      </c>
      <c r="E82" s="108">
        <v>74.59</v>
      </c>
      <c r="F82" s="125">
        <f>VLOOKUP(C82,'[1]DÂN SỐ'!$A$2:$B$123,2,0)</f>
        <v>10457</v>
      </c>
      <c r="G82" s="109"/>
      <c r="H82" s="110"/>
      <c r="I82" s="82"/>
      <c r="J82" s="113"/>
      <c r="K82" s="244"/>
      <c r="L82" s="244"/>
      <c r="M82" s="84" t="s">
        <v>330</v>
      </c>
      <c r="N82" s="84"/>
    </row>
    <row r="83" spans="1:14" s="104" customFormat="1" ht="16.5" customHeight="1" x14ac:dyDescent="0.3">
      <c r="A83" s="95">
        <v>27</v>
      </c>
      <c r="B83" s="103">
        <v>1</v>
      </c>
      <c r="C83" s="96" t="s">
        <v>429</v>
      </c>
      <c r="D83" s="96" t="s">
        <v>410</v>
      </c>
      <c r="E83" s="97">
        <v>39.619999999999997</v>
      </c>
      <c r="F83" s="98">
        <f>VLOOKUP(C83,'[1]DÂN SỐ'!$A$2:$B$123,2,0)</f>
        <v>15817</v>
      </c>
      <c r="G83" s="99">
        <f>SUM(E83:E84)</f>
        <v>117.37</v>
      </c>
      <c r="H83" s="100">
        <f>G83</f>
        <v>117.37</v>
      </c>
      <c r="I83" s="101">
        <f>SUM(F83:F84)</f>
        <v>36232</v>
      </c>
      <c r="J83" s="105">
        <f>I83/50</f>
        <v>724.64</v>
      </c>
      <c r="K83" s="245" t="s">
        <v>430</v>
      </c>
      <c r="L83" s="241" t="s">
        <v>431</v>
      </c>
      <c r="M83" s="103" t="s">
        <v>330</v>
      </c>
      <c r="N83" s="103"/>
    </row>
    <row r="84" spans="1:14" s="104" customFormat="1" ht="16.5" customHeight="1" x14ac:dyDescent="0.3">
      <c r="A84" s="134"/>
      <c r="B84" s="96">
        <v>2</v>
      </c>
      <c r="C84" s="96" t="s">
        <v>430</v>
      </c>
      <c r="D84" s="96" t="s">
        <v>410</v>
      </c>
      <c r="E84" s="97">
        <v>77.75</v>
      </c>
      <c r="F84" s="98">
        <f>VLOOKUP(C84,'[1]DÂN SỐ'!$A$2:$B$123,2,0)</f>
        <v>20415</v>
      </c>
      <c r="G84" s="99"/>
      <c r="H84" s="100"/>
      <c r="I84" s="101"/>
      <c r="J84" s="118"/>
      <c r="K84" s="245"/>
      <c r="L84" s="241"/>
      <c r="M84" s="103" t="s">
        <v>330</v>
      </c>
      <c r="N84" s="103"/>
    </row>
    <row r="85" spans="1:14" s="83" customFormat="1" ht="16.5" customHeight="1" x14ac:dyDescent="0.3">
      <c r="A85" s="135">
        <v>28</v>
      </c>
      <c r="B85" s="107">
        <v>1</v>
      </c>
      <c r="C85" s="107" t="s">
        <v>432</v>
      </c>
      <c r="D85" s="107" t="s">
        <v>410</v>
      </c>
      <c r="E85" s="108">
        <v>122.38</v>
      </c>
      <c r="F85" s="125">
        <f>VLOOKUP(C85,'[1]DÂN SỐ'!$A$2:$B$123,2,0)</f>
        <v>8797</v>
      </c>
      <c r="G85" s="109">
        <f>SUM(E85:E86)</f>
        <v>172.03</v>
      </c>
      <c r="H85" s="119">
        <f>G85</f>
        <v>172.03</v>
      </c>
      <c r="I85" s="82">
        <f>SUM(F85:F86)</f>
        <v>13585</v>
      </c>
      <c r="J85" s="120">
        <f>I85/50</f>
        <v>271.7</v>
      </c>
      <c r="K85" s="237" t="s">
        <v>433</v>
      </c>
      <c r="L85" s="237" t="s">
        <v>433</v>
      </c>
      <c r="M85" s="84" t="s">
        <v>330</v>
      </c>
      <c r="N85" s="84"/>
    </row>
    <row r="86" spans="1:14" s="83" customFormat="1" ht="16.5" customHeight="1" x14ac:dyDescent="0.3">
      <c r="A86" s="135"/>
      <c r="B86" s="107">
        <v>2</v>
      </c>
      <c r="C86" s="107" t="s">
        <v>433</v>
      </c>
      <c r="D86" s="107" t="s">
        <v>410</v>
      </c>
      <c r="E86" s="108">
        <v>49.65</v>
      </c>
      <c r="F86" s="125">
        <f>VLOOKUP(C86,'[1]DÂN SỐ'!$A$2:$B$123,2,0)</f>
        <v>4788</v>
      </c>
      <c r="G86" s="109"/>
      <c r="H86" s="119"/>
      <c r="I86" s="82"/>
      <c r="J86" s="120"/>
      <c r="K86" s="239"/>
      <c r="L86" s="239"/>
      <c r="M86" s="84" t="s">
        <v>330</v>
      </c>
      <c r="N86" s="84"/>
    </row>
    <row r="87" spans="1:14" s="83" customFormat="1" ht="16.5" customHeight="1" x14ac:dyDescent="0.3">
      <c r="A87" s="81"/>
      <c r="B87" s="81" t="s">
        <v>330</v>
      </c>
      <c r="C87" s="81" t="s">
        <v>434</v>
      </c>
      <c r="D87" s="81"/>
      <c r="E87" s="81"/>
      <c r="F87" s="125"/>
      <c r="G87" s="109"/>
      <c r="H87" s="110"/>
      <c r="I87" s="82"/>
      <c r="J87" s="113"/>
      <c r="K87" s="81"/>
      <c r="L87" s="81"/>
      <c r="M87" s="84"/>
      <c r="N87" s="84"/>
    </row>
    <row r="88" spans="1:14" s="104" customFormat="1" ht="18.75" customHeight="1" x14ac:dyDescent="0.3">
      <c r="A88" s="95">
        <v>29</v>
      </c>
      <c r="B88" s="96">
        <v>1</v>
      </c>
      <c r="C88" s="96" t="s">
        <v>383</v>
      </c>
      <c r="D88" s="96" t="s">
        <v>435</v>
      </c>
      <c r="E88" s="97">
        <v>55.61</v>
      </c>
      <c r="F88" s="98">
        <f>VLOOKUP(C88,'[1]DÂN SỐ'!$A$2:$B$123,2,0)</f>
        <v>16360</v>
      </c>
      <c r="G88" s="99">
        <f>SUM(E88:E89)</f>
        <v>81.33</v>
      </c>
      <c r="H88" s="100">
        <f>G88/5.5*100</f>
        <v>1478.7272727272727</v>
      </c>
      <c r="I88" s="101">
        <f>SUM(F88:F89)</f>
        <v>35887</v>
      </c>
      <c r="J88" s="105">
        <f>I88/210</f>
        <v>170.89047619047619</v>
      </c>
      <c r="K88" s="234" t="s">
        <v>436</v>
      </c>
      <c r="L88" s="234" t="s">
        <v>437</v>
      </c>
      <c r="M88" s="103"/>
      <c r="N88" s="103"/>
    </row>
    <row r="89" spans="1:14" s="104" customFormat="1" ht="18.75" customHeight="1" x14ac:dyDescent="0.3">
      <c r="A89" s="95"/>
      <c r="B89" s="96">
        <v>2</v>
      </c>
      <c r="C89" s="96" t="s">
        <v>437</v>
      </c>
      <c r="D89" s="96" t="s">
        <v>435</v>
      </c>
      <c r="E89" s="97">
        <v>25.72</v>
      </c>
      <c r="F89" s="98">
        <f>VLOOKUP(C89,'[1]DÂN SỐ'!$A$2:$B$123,2,0)</f>
        <v>19527</v>
      </c>
      <c r="G89" s="99"/>
      <c r="H89" s="102"/>
      <c r="I89" s="136"/>
      <c r="J89" s="136"/>
      <c r="K89" s="236"/>
      <c r="L89" s="236"/>
      <c r="M89" s="103"/>
      <c r="N89" s="103"/>
    </row>
    <row r="90" spans="1:14" s="83" customFormat="1" ht="18.75" customHeight="1" x14ac:dyDescent="0.3">
      <c r="A90" s="81">
        <v>30</v>
      </c>
      <c r="B90" s="107">
        <v>1</v>
      </c>
      <c r="C90" s="107" t="s">
        <v>438</v>
      </c>
      <c r="D90" s="107" t="s">
        <v>435</v>
      </c>
      <c r="E90" s="108">
        <v>9.59</v>
      </c>
      <c r="F90" s="125">
        <f>VLOOKUP(C90,'[1]DÂN SỐ'!$A$2:$B$123,2,0)</f>
        <v>27706</v>
      </c>
      <c r="G90" s="109">
        <f>SUM(E90:E95)</f>
        <v>86.38</v>
      </c>
      <c r="H90" s="119">
        <f>G90/5.5*100</f>
        <v>1570.5454545454545</v>
      </c>
      <c r="I90" s="82">
        <f>SUM(F90:F95)</f>
        <v>111440</v>
      </c>
      <c r="J90" s="120">
        <f>I90/210</f>
        <v>530.66666666666663</v>
      </c>
      <c r="K90" s="237" t="s">
        <v>439</v>
      </c>
      <c r="L90" s="237" t="s">
        <v>440</v>
      </c>
      <c r="M90" s="84"/>
      <c r="N90" s="84"/>
    </row>
    <row r="91" spans="1:14" s="83" customFormat="1" ht="18.75" customHeight="1" x14ac:dyDescent="0.3">
      <c r="A91" s="81"/>
      <c r="B91" s="107">
        <v>2</v>
      </c>
      <c r="C91" s="107" t="s">
        <v>441</v>
      </c>
      <c r="D91" s="107" t="s">
        <v>435</v>
      </c>
      <c r="E91" s="108">
        <v>7.88</v>
      </c>
      <c r="F91" s="125">
        <f>VLOOKUP(C91,'[1]DÂN SỐ'!$A$2:$B$123,2,0)</f>
        <v>13048</v>
      </c>
      <c r="G91" s="109"/>
      <c r="H91" s="110"/>
      <c r="I91" s="82"/>
      <c r="J91" s="113"/>
      <c r="K91" s="238"/>
      <c r="L91" s="238"/>
      <c r="M91" s="84"/>
      <c r="N91" s="84"/>
    </row>
    <row r="92" spans="1:14" s="83" customFormat="1" ht="16.5" customHeight="1" x14ac:dyDescent="0.3">
      <c r="A92" s="81"/>
      <c r="B92" s="107">
        <v>3</v>
      </c>
      <c r="C92" s="107" t="s">
        <v>442</v>
      </c>
      <c r="D92" s="107" t="s">
        <v>435</v>
      </c>
      <c r="E92" s="108">
        <v>3.58</v>
      </c>
      <c r="F92" s="125">
        <f>VLOOKUP(C92,'[1]DÂN SỐ'!$A$2:$B$123,2,0)</f>
        <v>12663</v>
      </c>
      <c r="G92" s="109"/>
      <c r="H92" s="119"/>
      <c r="I92" s="82"/>
      <c r="J92" s="113"/>
      <c r="K92" s="238"/>
      <c r="L92" s="238"/>
      <c r="M92" s="84"/>
      <c r="N92" s="84"/>
    </row>
    <row r="93" spans="1:14" s="83" customFormat="1" ht="16.5" customHeight="1" x14ac:dyDescent="0.3">
      <c r="A93" s="81"/>
      <c r="B93" s="107">
        <v>4</v>
      </c>
      <c r="C93" s="107" t="s">
        <v>443</v>
      </c>
      <c r="D93" s="107" t="s">
        <v>435</v>
      </c>
      <c r="E93" s="108">
        <v>5.22</v>
      </c>
      <c r="F93" s="125">
        <f>VLOOKUP(C93,'[1]DÂN SỐ'!$A$2:$B$123,2,0)</f>
        <v>15221</v>
      </c>
      <c r="G93" s="109"/>
      <c r="H93" s="110"/>
      <c r="I93" s="82"/>
      <c r="J93" s="113"/>
      <c r="K93" s="238"/>
      <c r="L93" s="238"/>
      <c r="M93" s="84"/>
      <c r="N93" s="84"/>
    </row>
    <row r="94" spans="1:14" s="83" customFormat="1" ht="16.5" customHeight="1" x14ac:dyDescent="0.3">
      <c r="A94" s="81"/>
      <c r="B94" s="107">
        <v>5</v>
      </c>
      <c r="C94" s="107" t="s">
        <v>444</v>
      </c>
      <c r="D94" s="107" t="s">
        <v>435</v>
      </c>
      <c r="E94" s="108">
        <v>10.06</v>
      </c>
      <c r="F94" s="125">
        <f>VLOOKUP(C94,'[1]DÂN SỐ'!$A$2:$B$123,2,0)</f>
        <v>21076</v>
      </c>
      <c r="G94" s="109"/>
      <c r="H94" s="119"/>
      <c r="I94" s="82"/>
      <c r="J94" s="120"/>
      <c r="K94" s="238"/>
      <c r="L94" s="238"/>
      <c r="M94" s="84"/>
      <c r="N94" s="84"/>
    </row>
    <row r="95" spans="1:14" s="83" customFormat="1" ht="16.5" customHeight="1" x14ac:dyDescent="0.3">
      <c r="A95" s="81"/>
      <c r="B95" s="107">
        <v>6</v>
      </c>
      <c r="C95" s="107" t="s">
        <v>445</v>
      </c>
      <c r="D95" s="107" t="s">
        <v>435</v>
      </c>
      <c r="E95" s="108">
        <v>50.05</v>
      </c>
      <c r="F95" s="125">
        <f>VLOOKUP(C95,'[1]DÂN SỐ'!$A$2:$B$123,2,0)</f>
        <v>21726</v>
      </c>
      <c r="G95" s="109"/>
      <c r="H95" s="137"/>
      <c r="I95" s="82"/>
      <c r="J95" s="107"/>
      <c r="K95" s="239"/>
      <c r="L95" s="239"/>
      <c r="M95" s="84"/>
      <c r="N95" s="84"/>
    </row>
    <row r="96" spans="1:14" s="145" customFormat="1" ht="16.5" customHeight="1" x14ac:dyDescent="0.3">
      <c r="A96" s="138"/>
      <c r="B96" s="138" t="s">
        <v>330</v>
      </c>
      <c r="C96" s="138" t="s">
        <v>446</v>
      </c>
      <c r="D96" s="138"/>
      <c r="E96" s="139"/>
      <c r="F96" s="140"/>
      <c r="G96" s="139"/>
      <c r="H96" s="141"/>
      <c r="I96" s="142"/>
      <c r="J96" s="143"/>
      <c r="K96" s="138"/>
      <c r="L96" s="138"/>
      <c r="M96" s="144"/>
      <c r="N96" s="144"/>
    </row>
    <row r="97" spans="1:14" s="104" customFormat="1" ht="19.5" customHeight="1" x14ac:dyDescent="0.3">
      <c r="A97" s="95">
        <v>31</v>
      </c>
      <c r="B97" s="96">
        <v>1</v>
      </c>
      <c r="C97" s="96" t="s">
        <v>447</v>
      </c>
      <c r="D97" s="96" t="s">
        <v>448</v>
      </c>
      <c r="E97" s="97">
        <v>90.878799999999998</v>
      </c>
      <c r="F97" s="98">
        <f>VLOOKUP(C97,'[1]DÂN SỐ'!$A$2:$B$123,2,0)</f>
        <v>12391</v>
      </c>
      <c r="G97" s="99">
        <f>SUM(E97:E98)</f>
        <v>167.22539999999998</v>
      </c>
      <c r="H97" s="100">
        <f>G97</f>
        <v>167.22539999999998</v>
      </c>
      <c r="I97" s="101">
        <f>SUM(F97:F98)</f>
        <v>23655</v>
      </c>
      <c r="J97" s="105">
        <f>I97/50</f>
        <v>473.1</v>
      </c>
      <c r="K97" s="241" t="s">
        <v>449</v>
      </c>
      <c r="L97" s="241" t="s">
        <v>450</v>
      </c>
      <c r="M97" s="103" t="s">
        <v>330</v>
      </c>
      <c r="N97" s="103"/>
    </row>
    <row r="98" spans="1:14" s="104" customFormat="1" ht="16.5" customHeight="1" x14ac:dyDescent="0.3">
      <c r="A98" s="95"/>
      <c r="B98" s="96">
        <v>2</v>
      </c>
      <c r="C98" s="96" t="s">
        <v>451</v>
      </c>
      <c r="D98" s="96" t="s">
        <v>448</v>
      </c>
      <c r="E98" s="97">
        <v>76.346599999999995</v>
      </c>
      <c r="F98" s="98">
        <f>VLOOKUP(C98,'[1]DÂN SỐ'!$A$2:$B$123,2,0)</f>
        <v>11264</v>
      </c>
      <c r="G98" s="99"/>
      <c r="H98" s="102"/>
      <c r="I98" s="101"/>
      <c r="J98" s="118"/>
      <c r="K98" s="241"/>
      <c r="L98" s="241"/>
      <c r="M98" s="103" t="s">
        <v>330</v>
      </c>
      <c r="N98" s="103"/>
    </row>
    <row r="99" spans="1:14" s="83" customFormat="1" ht="16.5" customHeight="1" x14ac:dyDescent="0.3">
      <c r="A99" s="81">
        <v>32</v>
      </c>
      <c r="B99" s="107">
        <v>1</v>
      </c>
      <c r="C99" s="107" t="s">
        <v>452</v>
      </c>
      <c r="D99" s="107" t="s">
        <v>448</v>
      </c>
      <c r="E99" s="108">
        <v>89.623099999999994</v>
      </c>
      <c r="F99" s="125">
        <f>VLOOKUP(C99,'[1]DÂN SỐ'!$A$2:$B$123,2,0)</f>
        <v>9577</v>
      </c>
      <c r="G99" s="109">
        <f>SUM(E99:E101)</f>
        <v>248.7826</v>
      </c>
      <c r="H99" s="119">
        <f>G99</f>
        <v>248.7826</v>
      </c>
      <c r="I99" s="82">
        <f>SUM(F99:F101)</f>
        <v>35573</v>
      </c>
      <c r="J99" s="120">
        <f>I99/50</f>
        <v>711.46</v>
      </c>
      <c r="K99" s="237" t="s">
        <v>452</v>
      </c>
      <c r="L99" s="237" t="s">
        <v>453</v>
      </c>
      <c r="M99" s="84" t="s">
        <v>330</v>
      </c>
      <c r="N99" s="84"/>
    </row>
    <row r="100" spans="1:14" s="83" customFormat="1" ht="16.5" customHeight="1" x14ac:dyDescent="0.3">
      <c r="A100" s="81"/>
      <c r="B100" s="107">
        <v>2</v>
      </c>
      <c r="C100" s="107" t="s">
        <v>453</v>
      </c>
      <c r="D100" s="107" t="s">
        <v>448</v>
      </c>
      <c r="E100" s="108">
        <v>62.48</v>
      </c>
      <c r="F100" s="125">
        <f>VLOOKUP(C100,'[1]DÂN SỐ'!$A$2:$B$123,2,0)</f>
        <v>16218</v>
      </c>
      <c r="G100" s="109"/>
      <c r="H100" s="110"/>
      <c r="I100" s="82"/>
      <c r="J100" s="113"/>
      <c r="K100" s="238"/>
      <c r="L100" s="238"/>
      <c r="M100" s="84" t="s">
        <v>330</v>
      </c>
      <c r="N100" s="84"/>
    </row>
    <row r="101" spans="1:14" s="83" customFormat="1" ht="16.5" customHeight="1" x14ac:dyDescent="0.3">
      <c r="A101" s="81"/>
      <c r="B101" s="107">
        <v>3</v>
      </c>
      <c r="C101" s="107" t="s">
        <v>454</v>
      </c>
      <c r="D101" s="107" t="s">
        <v>448</v>
      </c>
      <c r="E101" s="108">
        <v>96.679500000000004</v>
      </c>
      <c r="F101" s="125">
        <f>VLOOKUP(C101,'[1]DÂN SỐ'!$A$2:$B$123,2,0)</f>
        <v>9778</v>
      </c>
      <c r="G101" s="109"/>
      <c r="J101" s="120"/>
      <c r="K101" s="239"/>
      <c r="L101" s="239"/>
      <c r="M101" s="84" t="s">
        <v>330</v>
      </c>
      <c r="N101" s="84"/>
    </row>
    <row r="102" spans="1:14" s="146" customFormat="1" ht="16.5" customHeight="1" x14ac:dyDescent="0.3">
      <c r="A102" s="95">
        <v>33</v>
      </c>
      <c r="B102" s="96">
        <v>1</v>
      </c>
      <c r="C102" s="96" t="s">
        <v>455</v>
      </c>
      <c r="D102" s="96" t="s">
        <v>448</v>
      </c>
      <c r="E102" s="97">
        <v>123.53110000000001</v>
      </c>
      <c r="F102" s="98">
        <f>VLOOKUP(C102,'[1]DÂN SỐ'!$A$2:$B$123,2,0)</f>
        <v>4733</v>
      </c>
      <c r="G102" s="99">
        <f>SUM(E102:E104)</f>
        <v>379.7808</v>
      </c>
      <c r="H102" s="100">
        <f>G102</f>
        <v>379.7808</v>
      </c>
      <c r="I102" s="101">
        <f>SUM(F102:F104)</f>
        <v>22774</v>
      </c>
      <c r="J102" s="105">
        <f>I102/50</f>
        <v>455.48</v>
      </c>
      <c r="K102" s="234" t="s">
        <v>455</v>
      </c>
      <c r="L102" s="234" t="s">
        <v>455</v>
      </c>
      <c r="M102" s="103" t="s">
        <v>330</v>
      </c>
      <c r="N102" s="103"/>
    </row>
    <row r="103" spans="1:14" s="146" customFormat="1" ht="16.5" customHeight="1" x14ac:dyDescent="0.3">
      <c r="A103" s="95"/>
      <c r="B103" s="96">
        <v>2</v>
      </c>
      <c r="C103" s="96" t="s">
        <v>332</v>
      </c>
      <c r="D103" s="96" t="s">
        <v>448</v>
      </c>
      <c r="E103" s="97">
        <v>120.325</v>
      </c>
      <c r="F103" s="98">
        <f>VLOOKUP(C103,'[1]DÂN SỐ'!$A$2:$B$123,2,0)</f>
        <v>14119</v>
      </c>
      <c r="G103" s="99"/>
      <c r="H103" s="102"/>
      <c r="I103" s="101"/>
      <c r="J103" s="118"/>
      <c r="K103" s="235"/>
      <c r="L103" s="235"/>
      <c r="M103" s="103" t="s">
        <v>330</v>
      </c>
      <c r="N103" s="103"/>
    </row>
    <row r="104" spans="1:14" s="104" customFormat="1" ht="16.5" customHeight="1" x14ac:dyDescent="0.3">
      <c r="A104" s="95"/>
      <c r="B104" s="96">
        <v>3</v>
      </c>
      <c r="C104" s="96" t="s">
        <v>456</v>
      </c>
      <c r="D104" s="96" t="s">
        <v>448</v>
      </c>
      <c r="E104" s="97">
        <v>135.9247</v>
      </c>
      <c r="F104" s="98">
        <f>VLOOKUP(C104,'[1]DÂN SỐ'!$A$2:$B$123,2,0)</f>
        <v>3922</v>
      </c>
      <c r="G104" s="99"/>
      <c r="H104" s="102"/>
      <c r="I104" s="101"/>
      <c r="J104" s="147"/>
      <c r="K104" s="236"/>
      <c r="L104" s="236"/>
      <c r="M104" s="103"/>
      <c r="N104" s="103"/>
    </row>
    <row r="105" spans="1:14" s="83" customFormat="1" ht="16.5" customHeight="1" x14ac:dyDescent="0.3">
      <c r="A105" s="81">
        <v>34</v>
      </c>
      <c r="B105" s="107">
        <v>1</v>
      </c>
      <c r="C105" s="107" t="s">
        <v>457</v>
      </c>
      <c r="D105" s="107" t="s">
        <v>448</v>
      </c>
      <c r="E105" s="108">
        <v>32.424799999999998</v>
      </c>
      <c r="F105" s="125">
        <v>19824</v>
      </c>
      <c r="G105" s="109">
        <f>SUM(E105:E107)</f>
        <v>138.66159999999999</v>
      </c>
      <c r="H105" s="119">
        <f>G105</f>
        <v>138.66159999999999</v>
      </c>
      <c r="I105" s="82">
        <f>SUM(F105:F107)</f>
        <v>45557</v>
      </c>
      <c r="J105" s="120">
        <f>I105/50</f>
        <v>911.14</v>
      </c>
      <c r="K105" s="237" t="s">
        <v>458</v>
      </c>
      <c r="L105" s="237" t="s">
        <v>459</v>
      </c>
      <c r="M105" s="84"/>
      <c r="N105" s="84"/>
    </row>
    <row r="106" spans="1:14" s="83" customFormat="1" ht="16.5" customHeight="1" x14ac:dyDescent="0.3">
      <c r="A106" s="81"/>
      <c r="B106" s="107">
        <v>2</v>
      </c>
      <c r="C106" s="107" t="s">
        <v>382</v>
      </c>
      <c r="D106" s="107" t="s">
        <v>448</v>
      </c>
      <c r="E106" s="108">
        <v>34.3352</v>
      </c>
      <c r="F106" s="125">
        <f>VLOOKUP(C106,'[1]DÂN SỐ'!$A$2:$B$123,2,0)</f>
        <v>13506</v>
      </c>
      <c r="G106" s="109"/>
      <c r="H106" s="119"/>
      <c r="I106" s="82"/>
      <c r="J106" s="120"/>
      <c r="K106" s="238"/>
      <c r="L106" s="238"/>
      <c r="M106" s="84" t="s">
        <v>330</v>
      </c>
      <c r="N106" s="84"/>
    </row>
    <row r="107" spans="1:14" s="83" customFormat="1" ht="16.5" customHeight="1" x14ac:dyDescent="0.3">
      <c r="A107" s="81"/>
      <c r="B107" s="107">
        <v>3</v>
      </c>
      <c r="C107" s="107" t="s">
        <v>460</v>
      </c>
      <c r="D107" s="107" t="s">
        <v>448</v>
      </c>
      <c r="E107" s="108">
        <v>71.901600000000002</v>
      </c>
      <c r="F107" s="125">
        <f>VLOOKUP(C107,'[1]DÂN SỐ'!$A$2:$B$123,2,0)</f>
        <v>12227</v>
      </c>
      <c r="G107" s="109"/>
      <c r="H107" s="110"/>
      <c r="I107" s="82"/>
      <c r="J107" s="113"/>
      <c r="K107" s="239"/>
      <c r="L107" s="239"/>
      <c r="M107" s="84"/>
      <c r="N107" s="84"/>
    </row>
    <row r="108" spans="1:14" s="155" customFormat="1" ht="16.5" customHeight="1" x14ac:dyDescent="0.3">
      <c r="A108" s="148"/>
      <c r="B108" s="148" t="s">
        <v>461</v>
      </c>
      <c r="C108" s="148" t="s">
        <v>462</v>
      </c>
      <c r="D108" s="148"/>
      <c r="E108" s="149"/>
      <c r="F108" s="150"/>
      <c r="G108" s="149"/>
      <c r="H108" s="151"/>
      <c r="I108" s="152"/>
      <c r="J108" s="153"/>
      <c r="K108" s="148"/>
      <c r="L108" s="148"/>
      <c r="M108" s="154"/>
      <c r="N108" s="154"/>
    </row>
    <row r="109" spans="1:14" s="94" customFormat="1" ht="16.5" customHeight="1" x14ac:dyDescent="0.3">
      <c r="A109" s="85">
        <v>35</v>
      </c>
      <c r="B109" s="86">
        <v>1</v>
      </c>
      <c r="C109" s="86" t="s">
        <v>463</v>
      </c>
      <c r="D109" s="86" t="s">
        <v>464</v>
      </c>
      <c r="E109" s="87">
        <v>166.57</v>
      </c>
      <c r="F109" s="88">
        <f>VLOOKUP(C109,'[1]DÂN SỐ'!$A$2:$B$123,2,0)</f>
        <v>6593</v>
      </c>
      <c r="G109" s="89">
        <f>SUM(E109:E111)</f>
        <v>386.56</v>
      </c>
      <c r="H109" s="90">
        <f>G109</f>
        <v>386.56</v>
      </c>
      <c r="I109" s="91">
        <f>SUM(F109:F111)</f>
        <v>31005</v>
      </c>
      <c r="J109" s="92">
        <f>I109/50</f>
        <v>620.1</v>
      </c>
      <c r="K109" s="237" t="s">
        <v>465</v>
      </c>
      <c r="L109" s="237" t="s">
        <v>466</v>
      </c>
      <c r="M109" s="93" t="s">
        <v>330</v>
      </c>
      <c r="N109" s="93"/>
    </row>
    <row r="110" spans="1:14" s="83" customFormat="1" ht="17.45" customHeight="1" x14ac:dyDescent="0.3">
      <c r="A110" s="81"/>
      <c r="B110" s="107">
        <v>2</v>
      </c>
      <c r="C110" s="107" t="s">
        <v>467</v>
      </c>
      <c r="D110" s="107" t="s">
        <v>464</v>
      </c>
      <c r="E110" s="108">
        <v>138.68</v>
      </c>
      <c r="F110" s="125">
        <f>VLOOKUP(C110,'[1]DÂN SỐ'!$A$2:$B$123,2,0)</f>
        <v>17359</v>
      </c>
      <c r="G110" s="109"/>
      <c r="H110" s="119"/>
      <c r="I110" s="82"/>
      <c r="J110" s="120"/>
      <c r="K110" s="238"/>
      <c r="L110" s="238"/>
      <c r="M110" s="84" t="s">
        <v>330</v>
      </c>
      <c r="N110" s="84"/>
    </row>
    <row r="111" spans="1:14" s="83" customFormat="1" ht="17.45" customHeight="1" x14ac:dyDescent="0.3">
      <c r="A111" s="81"/>
      <c r="B111" s="107">
        <v>3</v>
      </c>
      <c r="C111" s="107" t="s">
        <v>468</v>
      </c>
      <c r="D111" s="107" t="s">
        <v>464</v>
      </c>
      <c r="E111" s="108">
        <v>81.31</v>
      </c>
      <c r="F111" s="125">
        <f>VLOOKUP(C111,'[1]DÂN SỐ'!$A$2:$B$123,2,0)</f>
        <v>7053</v>
      </c>
      <c r="G111" s="109"/>
      <c r="H111" s="119"/>
      <c r="I111" s="82"/>
      <c r="J111" s="120"/>
      <c r="K111" s="239"/>
      <c r="L111" s="239"/>
      <c r="M111" s="84" t="s">
        <v>330</v>
      </c>
      <c r="N111" s="84"/>
    </row>
    <row r="112" spans="1:14" s="104" customFormat="1" ht="17.45" customHeight="1" x14ac:dyDescent="0.3">
      <c r="A112" s="95">
        <v>36</v>
      </c>
      <c r="B112" s="96">
        <v>1</v>
      </c>
      <c r="C112" s="96" t="s">
        <v>469</v>
      </c>
      <c r="D112" s="96" t="s">
        <v>464</v>
      </c>
      <c r="E112" s="97">
        <v>87.83</v>
      </c>
      <c r="F112" s="98">
        <f>VLOOKUP(C112,'[1]DÂN SỐ'!$A$2:$B$123,2,0)</f>
        <v>15783</v>
      </c>
      <c r="G112" s="99">
        <f>SUM(E112:E114)</f>
        <v>222.04</v>
      </c>
      <c r="H112" s="100">
        <f>G112</f>
        <v>222.04</v>
      </c>
      <c r="I112" s="101">
        <f>SUM(F112:F114)</f>
        <v>32897</v>
      </c>
      <c r="J112" s="105">
        <f>I112/50</f>
        <v>657.94</v>
      </c>
      <c r="K112" s="234" t="s">
        <v>470</v>
      </c>
      <c r="L112" s="234" t="s">
        <v>469</v>
      </c>
      <c r="M112" s="103" t="s">
        <v>330</v>
      </c>
      <c r="N112" s="103"/>
    </row>
    <row r="113" spans="1:14" s="104" customFormat="1" ht="17.45" customHeight="1" x14ac:dyDescent="0.3">
      <c r="A113" s="95"/>
      <c r="B113" s="96">
        <v>2</v>
      </c>
      <c r="C113" s="96" t="s">
        <v>471</v>
      </c>
      <c r="D113" s="96" t="s">
        <v>464</v>
      </c>
      <c r="E113" s="97">
        <v>47.55</v>
      </c>
      <c r="F113" s="98">
        <f>VLOOKUP(C113,'[1]DÂN SỐ'!$A$2:$B$123,2,0)</f>
        <v>5739</v>
      </c>
      <c r="G113" s="99"/>
      <c r="H113" s="102"/>
      <c r="I113" s="101"/>
      <c r="J113" s="118"/>
      <c r="K113" s="235"/>
      <c r="L113" s="235"/>
      <c r="M113" s="103" t="s">
        <v>330</v>
      </c>
      <c r="N113" s="103"/>
    </row>
    <row r="114" spans="1:14" s="104" customFormat="1" ht="17.45" customHeight="1" x14ac:dyDescent="0.3">
      <c r="A114" s="95"/>
      <c r="B114" s="96">
        <v>3</v>
      </c>
      <c r="C114" s="96" t="s">
        <v>470</v>
      </c>
      <c r="D114" s="96" t="s">
        <v>464</v>
      </c>
      <c r="E114" s="97">
        <v>86.66</v>
      </c>
      <c r="F114" s="98">
        <f>VLOOKUP(C114,'[1]DÂN SỐ'!$A$2:$B$123,2,0)</f>
        <v>11375</v>
      </c>
      <c r="G114" s="99"/>
      <c r="H114" s="100"/>
      <c r="I114" s="101"/>
      <c r="J114" s="118"/>
      <c r="K114" s="236"/>
      <c r="L114" s="236"/>
      <c r="M114" s="103"/>
      <c r="N114" s="103"/>
    </row>
    <row r="115" spans="1:14" s="83" customFormat="1" ht="16.5" customHeight="1" x14ac:dyDescent="0.3">
      <c r="A115" s="81">
        <v>37</v>
      </c>
      <c r="B115" s="107">
        <v>1</v>
      </c>
      <c r="C115" s="107" t="s">
        <v>472</v>
      </c>
      <c r="D115" s="107" t="s">
        <v>464</v>
      </c>
      <c r="E115" s="108">
        <v>86.3</v>
      </c>
      <c r="F115" s="125">
        <f>VLOOKUP(C115,'[1]DÂN SỐ'!$A$2:$B$123,2,0)</f>
        <v>6679</v>
      </c>
      <c r="G115" s="109">
        <f>SUM(E115:E117)</f>
        <v>156.13999999999999</v>
      </c>
      <c r="H115" s="119">
        <f>G115</f>
        <v>156.13999999999999</v>
      </c>
      <c r="I115" s="82">
        <f>SUM(F115:F117)</f>
        <v>32145</v>
      </c>
      <c r="J115" s="120">
        <f>I115/50</f>
        <v>642.9</v>
      </c>
      <c r="K115" s="242" t="s">
        <v>473</v>
      </c>
      <c r="L115" s="242" t="s">
        <v>474</v>
      </c>
      <c r="M115" s="84" t="s">
        <v>330</v>
      </c>
      <c r="N115" s="84"/>
    </row>
    <row r="116" spans="1:14" s="83" customFormat="1" ht="16.5" customHeight="1" x14ac:dyDescent="0.3">
      <c r="A116" s="81"/>
      <c r="B116" s="107">
        <v>2</v>
      </c>
      <c r="C116" s="107" t="s">
        <v>475</v>
      </c>
      <c r="D116" s="107" t="s">
        <v>464</v>
      </c>
      <c r="E116" s="108">
        <v>11.01</v>
      </c>
      <c r="F116" s="125">
        <f>VLOOKUP(C116,'[1]DÂN SỐ'!$A$2:$B$123,2,0)</f>
        <v>12688</v>
      </c>
      <c r="G116" s="109"/>
      <c r="H116" s="110"/>
      <c r="I116" s="82"/>
      <c r="J116" s="113"/>
      <c r="K116" s="242"/>
      <c r="L116" s="242"/>
      <c r="M116" s="84" t="s">
        <v>330</v>
      </c>
      <c r="N116" s="84"/>
    </row>
    <row r="117" spans="1:14" s="83" customFormat="1" ht="16.5" customHeight="1" x14ac:dyDescent="0.3">
      <c r="A117" s="81"/>
      <c r="B117" s="107">
        <v>3</v>
      </c>
      <c r="C117" s="107" t="s">
        <v>476</v>
      </c>
      <c r="D117" s="107" t="s">
        <v>464</v>
      </c>
      <c r="E117" s="108">
        <v>58.83</v>
      </c>
      <c r="F117" s="125">
        <f>VLOOKUP(C117,'[1]DÂN SỐ'!$A$2:$B$123,2,0)</f>
        <v>12778</v>
      </c>
      <c r="G117" s="109"/>
      <c r="H117" s="110"/>
      <c r="I117" s="82"/>
      <c r="J117" s="113"/>
      <c r="K117" s="242"/>
      <c r="L117" s="242"/>
      <c r="M117" s="84" t="s">
        <v>330</v>
      </c>
      <c r="N117" s="84"/>
    </row>
    <row r="118" spans="1:14" s="104" customFormat="1" ht="16.5" customHeight="1" x14ac:dyDescent="0.3">
      <c r="A118" s="95">
        <v>38</v>
      </c>
      <c r="B118" s="96">
        <v>1</v>
      </c>
      <c r="C118" s="96" t="s">
        <v>477</v>
      </c>
      <c r="D118" s="96" t="s">
        <v>464</v>
      </c>
      <c r="E118" s="97">
        <v>107.41</v>
      </c>
      <c r="F118" s="98">
        <f>VLOOKUP(C118,'[1]DÂN SỐ'!$A$2:$B$123,2,0)</f>
        <v>6077</v>
      </c>
      <c r="G118" s="99">
        <f>SUM(E118:E120)</f>
        <v>307.69</v>
      </c>
      <c r="H118" s="100">
        <f>G118</f>
        <v>307.69</v>
      </c>
      <c r="I118" s="101">
        <f>SUM(F118:F120)</f>
        <v>21457</v>
      </c>
      <c r="J118" s="105">
        <f>I118/50</f>
        <v>429.14</v>
      </c>
      <c r="K118" s="234" t="s">
        <v>478</v>
      </c>
      <c r="L118" s="234" t="s">
        <v>478</v>
      </c>
      <c r="M118" s="103" t="s">
        <v>330</v>
      </c>
      <c r="N118" s="103"/>
    </row>
    <row r="119" spans="1:14" s="104" customFormat="1" ht="16.5" customHeight="1" x14ac:dyDescent="0.3">
      <c r="A119" s="95"/>
      <c r="B119" s="96">
        <v>2</v>
      </c>
      <c r="C119" s="96" t="s">
        <v>479</v>
      </c>
      <c r="D119" s="96" t="s">
        <v>464</v>
      </c>
      <c r="E119" s="97">
        <v>122.77</v>
      </c>
      <c r="F119" s="98">
        <f>VLOOKUP(C119,'[1]DÂN SỐ'!$A$2:$B$123,2,0)</f>
        <v>6529</v>
      </c>
      <c r="G119" s="99"/>
      <c r="H119" s="100"/>
      <c r="I119" s="101"/>
      <c r="J119" s="105"/>
      <c r="K119" s="235"/>
      <c r="L119" s="235"/>
      <c r="M119" s="103" t="s">
        <v>330</v>
      </c>
      <c r="N119" s="103"/>
    </row>
    <row r="120" spans="1:14" s="104" customFormat="1" ht="16.5" customHeight="1" x14ac:dyDescent="0.3">
      <c r="A120" s="95"/>
      <c r="B120" s="96">
        <v>3</v>
      </c>
      <c r="C120" s="96" t="s">
        <v>478</v>
      </c>
      <c r="D120" s="96" t="s">
        <v>464</v>
      </c>
      <c r="E120" s="97">
        <v>77.510000000000005</v>
      </c>
      <c r="F120" s="98">
        <f>VLOOKUP(C120,'[1]DÂN SỐ'!$A$2:$B$123,2,0)</f>
        <v>8851</v>
      </c>
      <c r="G120" s="99"/>
      <c r="H120" s="102"/>
      <c r="I120" s="101"/>
      <c r="J120" s="118"/>
      <c r="K120" s="236"/>
      <c r="L120" s="236"/>
      <c r="M120" s="103" t="s">
        <v>330</v>
      </c>
      <c r="N120" s="103"/>
    </row>
    <row r="121" spans="1:14" s="83" customFormat="1" ht="16.5" customHeight="1" x14ac:dyDescent="0.3">
      <c r="A121" s="81">
        <v>39</v>
      </c>
      <c r="B121" s="107">
        <v>1</v>
      </c>
      <c r="C121" s="107" t="s">
        <v>480</v>
      </c>
      <c r="D121" s="107" t="s">
        <v>464</v>
      </c>
      <c r="E121" s="108">
        <v>85.01</v>
      </c>
      <c r="F121" s="125">
        <f>VLOOKUP(C121,'[1]DÂN SỐ'!$A$2:$B$123,2,0)</f>
        <v>9296</v>
      </c>
      <c r="G121" s="109">
        <f>SUM(E121:E122)</f>
        <v>182.47</v>
      </c>
      <c r="H121" s="119">
        <f>G121</f>
        <v>182.47</v>
      </c>
      <c r="I121" s="82">
        <f>SUM(F121:F122)</f>
        <v>23685</v>
      </c>
      <c r="J121" s="120">
        <f>I121/50</f>
        <v>473.7</v>
      </c>
      <c r="K121" s="242" t="s">
        <v>481</v>
      </c>
      <c r="L121" s="242" t="s">
        <v>481</v>
      </c>
      <c r="M121" s="84" t="s">
        <v>330</v>
      </c>
      <c r="N121" s="84"/>
    </row>
    <row r="122" spans="1:14" s="83" customFormat="1" ht="16.5" customHeight="1" x14ac:dyDescent="0.3">
      <c r="A122" s="107"/>
      <c r="B122" s="107">
        <v>2</v>
      </c>
      <c r="C122" s="107" t="s">
        <v>481</v>
      </c>
      <c r="D122" s="107" t="s">
        <v>464</v>
      </c>
      <c r="E122" s="108">
        <v>97.46</v>
      </c>
      <c r="F122" s="125">
        <f>VLOOKUP(C122,'[1]DÂN SỐ'!$A$2:$B$123,2,0)</f>
        <v>14389</v>
      </c>
      <c r="G122" s="109"/>
      <c r="H122" s="81"/>
      <c r="I122" s="82"/>
      <c r="J122" s="113"/>
      <c r="K122" s="242"/>
      <c r="L122" s="242"/>
      <c r="M122" s="84" t="s">
        <v>330</v>
      </c>
      <c r="N122" s="84"/>
    </row>
    <row r="123" spans="1:14" s="104" customFormat="1" ht="16.5" customHeight="1" x14ac:dyDescent="0.3">
      <c r="A123" s="95">
        <v>40</v>
      </c>
      <c r="B123" s="96">
        <v>1</v>
      </c>
      <c r="C123" s="96" t="s">
        <v>482</v>
      </c>
      <c r="D123" s="96" t="s">
        <v>464</v>
      </c>
      <c r="E123" s="97">
        <v>110.13</v>
      </c>
      <c r="F123" s="98">
        <f>VLOOKUP(C123,'[1]DÂN SỐ'!$A$2:$B$123,2,0)</f>
        <v>14491</v>
      </c>
      <c r="G123" s="99">
        <f>SUM(E123:E124)</f>
        <v>245.87</v>
      </c>
      <c r="H123" s="100">
        <f>G123</f>
        <v>245.87</v>
      </c>
      <c r="I123" s="101">
        <f>SUM(F123:F124)</f>
        <v>27064</v>
      </c>
      <c r="J123" s="105">
        <f>I123/50</f>
        <v>541.28</v>
      </c>
      <c r="K123" s="234" t="s">
        <v>482</v>
      </c>
      <c r="L123" s="234" t="s">
        <v>482</v>
      </c>
      <c r="M123" s="103" t="s">
        <v>330</v>
      </c>
      <c r="N123" s="103"/>
    </row>
    <row r="124" spans="1:14" s="104" customFormat="1" ht="16.5" customHeight="1" x14ac:dyDescent="0.3">
      <c r="A124" s="95"/>
      <c r="B124" s="96">
        <v>2</v>
      </c>
      <c r="C124" s="96" t="s">
        <v>483</v>
      </c>
      <c r="D124" s="96" t="s">
        <v>464</v>
      </c>
      <c r="E124" s="97">
        <v>135.74</v>
      </c>
      <c r="F124" s="98">
        <f>VLOOKUP(C124,'[1]DÂN SỐ'!$A$2:$B$123,2,0)</f>
        <v>12573</v>
      </c>
      <c r="G124" s="99"/>
      <c r="H124" s="100"/>
      <c r="I124" s="101"/>
      <c r="J124" s="105"/>
      <c r="K124" s="236"/>
      <c r="L124" s="236"/>
      <c r="M124" s="103" t="s">
        <v>330</v>
      </c>
      <c r="N124" s="103"/>
    </row>
    <row r="125" spans="1:14" s="156" customFormat="1" x14ac:dyDescent="0.25"/>
    <row r="126" spans="1:14" s="156" customFormat="1" x14ac:dyDescent="0.25"/>
    <row r="127" spans="1:14" s="156" customFormat="1" x14ac:dyDescent="0.25"/>
  </sheetData>
  <mergeCells count="77">
    <mergeCell ref="K109:K111"/>
    <mergeCell ref="L109:L111"/>
    <mergeCell ref="K121:K122"/>
    <mergeCell ref="L121:L122"/>
    <mergeCell ref="K123:K124"/>
    <mergeCell ref="L123:L124"/>
    <mergeCell ref="K112:K114"/>
    <mergeCell ref="L112:L114"/>
    <mergeCell ref="K115:K117"/>
    <mergeCell ref="L115:L117"/>
    <mergeCell ref="K118:K120"/>
    <mergeCell ref="L118:L120"/>
    <mergeCell ref="K99:K101"/>
    <mergeCell ref="L99:L101"/>
    <mergeCell ref="K102:K104"/>
    <mergeCell ref="L102:L104"/>
    <mergeCell ref="K105:K107"/>
    <mergeCell ref="L105:L107"/>
    <mergeCell ref="K88:K89"/>
    <mergeCell ref="L88:L89"/>
    <mergeCell ref="K90:K95"/>
    <mergeCell ref="L90:L95"/>
    <mergeCell ref="K97:K98"/>
    <mergeCell ref="L97:L98"/>
    <mergeCell ref="K81:K82"/>
    <mergeCell ref="L81:L82"/>
    <mergeCell ref="K83:K84"/>
    <mergeCell ref="L83:L84"/>
    <mergeCell ref="K85:K86"/>
    <mergeCell ref="L85:L86"/>
    <mergeCell ref="K69:K72"/>
    <mergeCell ref="L69:L72"/>
    <mergeCell ref="K73:K76"/>
    <mergeCell ref="L73:L76"/>
    <mergeCell ref="K78:K80"/>
    <mergeCell ref="L78:L80"/>
    <mergeCell ref="K57:K58"/>
    <mergeCell ref="L57:L58"/>
    <mergeCell ref="K62:K64"/>
    <mergeCell ref="L62:L64"/>
    <mergeCell ref="K65:K67"/>
    <mergeCell ref="L65:L67"/>
    <mergeCell ref="K47:K49"/>
    <mergeCell ref="L47:L49"/>
    <mergeCell ref="K51:K53"/>
    <mergeCell ref="L51:L53"/>
    <mergeCell ref="K54:K56"/>
    <mergeCell ref="L54:L56"/>
    <mergeCell ref="K40:K42"/>
    <mergeCell ref="L40:L42"/>
    <mergeCell ref="K43:K44"/>
    <mergeCell ref="L43:L44"/>
    <mergeCell ref="K45:K46"/>
    <mergeCell ref="L45:L46"/>
    <mergeCell ref="K31:K33"/>
    <mergeCell ref="L31:L33"/>
    <mergeCell ref="K35:K36"/>
    <mergeCell ref="L35:L36"/>
    <mergeCell ref="K37:K39"/>
    <mergeCell ref="L37:L39"/>
    <mergeCell ref="K20:K22"/>
    <mergeCell ref="L20:L22"/>
    <mergeCell ref="K23:K25"/>
    <mergeCell ref="L23:L25"/>
    <mergeCell ref="K27:K30"/>
    <mergeCell ref="L27:L30"/>
    <mergeCell ref="K9:K11"/>
    <mergeCell ref="L9:L11"/>
    <mergeCell ref="K13:K16"/>
    <mergeCell ref="L13:L16"/>
    <mergeCell ref="K17:K19"/>
    <mergeCell ref="L17:L19"/>
    <mergeCell ref="A1:N1"/>
    <mergeCell ref="K4:K5"/>
    <mergeCell ref="L4:L5"/>
    <mergeCell ref="K6:K8"/>
    <mergeCell ref="L6:L8"/>
  </mergeCells>
  <conditionalFormatting sqref="L73">
    <cfRule type="cellIs" dxfId="0" priority="1" operator="between">
      <formula>1</formula>
      <formula>100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topLeftCell="A153" zoomScale="75" zoomScaleNormal="75" workbookViewId="0">
      <selection activeCell="F157" sqref="F157:F160"/>
    </sheetView>
  </sheetViews>
  <sheetFormatPr defaultColWidth="9.140625" defaultRowHeight="15" x14ac:dyDescent="0.25"/>
  <cols>
    <col min="1" max="1" width="5.140625" style="46" customWidth="1"/>
    <col min="2" max="2" width="18.5703125" style="8" customWidth="1"/>
    <col min="3" max="3" width="12.5703125" style="8" customWidth="1"/>
    <col min="4" max="4" width="10.140625" style="47" customWidth="1"/>
    <col min="5" max="6" width="10" style="47" customWidth="1"/>
    <col min="7" max="7" width="10" style="48" customWidth="1"/>
    <col min="8" max="9" width="10" style="8" customWidth="1"/>
    <col min="10" max="10" width="10.140625" style="49" customWidth="1"/>
    <col min="11" max="11" width="10.140625" style="48" customWidth="1"/>
    <col min="12" max="12" width="10.5703125" style="50" customWidth="1"/>
    <col min="13" max="13" width="13" style="50" customWidth="1"/>
    <col min="14" max="14" width="10.5703125" style="51" hidden="1" customWidth="1"/>
    <col min="15" max="15" width="9.42578125" style="52" customWidth="1"/>
    <col min="16" max="16384" width="9.140625" style="8"/>
  </cols>
  <sheetData>
    <row r="1" spans="1:15" ht="14.45" customHeight="1" x14ac:dyDescent="0.25">
      <c r="A1" s="1"/>
      <c r="B1" s="2"/>
      <c r="C1" s="2"/>
      <c r="D1" s="3"/>
      <c r="E1" s="3"/>
      <c r="F1" s="3"/>
      <c r="G1" s="4"/>
      <c r="H1" s="2"/>
      <c r="I1" s="2"/>
      <c r="J1" s="5"/>
      <c r="K1" s="4"/>
      <c r="L1" s="6"/>
      <c r="M1" s="6"/>
      <c r="N1" s="7"/>
      <c r="O1" s="2"/>
    </row>
    <row r="2" spans="1:15" ht="38.1" customHeight="1" x14ac:dyDescent="0.25">
      <c r="A2" s="265" t="s">
        <v>290</v>
      </c>
      <c r="B2" s="265"/>
      <c r="C2" s="265"/>
      <c r="D2" s="265"/>
      <c r="E2" s="265"/>
      <c r="F2" s="265"/>
      <c r="G2" s="265"/>
      <c r="H2" s="265"/>
      <c r="I2" s="265"/>
      <c r="J2" s="265"/>
      <c r="K2" s="265"/>
      <c r="L2" s="265"/>
      <c r="M2" s="265"/>
      <c r="N2" s="265"/>
      <c r="O2" s="265"/>
    </row>
    <row r="3" spans="1:15" ht="12.95" customHeight="1" x14ac:dyDescent="0.25">
      <c r="A3" s="1"/>
      <c r="B3" s="1"/>
      <c r="C3" s="1"/>
      <c r="D3" s="10"/>
      <c r="E3" s="10"/>
      <c r="F3" s="10"/>
      <c r="G3" s="11"/>
      <c r="H3" s="1"/>
      <c r="I3" s="1"/>
      <c r="J3" s="12"/>
      <c r="K3" s="11"/>
      <c r="L3" s="9"/>
      <c r="M3" s="9"/>
      <c r="N3" s="1"/>
      <c r="O3" s="13" t="s">
        <v>291</v>
      </c>
    </row>
    <row r="4" spans="1:15" ht="30" customHeight="1" x14ac:dyDescent="0.25">
      <c r="A4" s="266" t="s">
        <v>0</v>
      </c>
      <c r="B4" s="268" t="s">
        <v>1</v>
      </c>
      <c r="C4" s="268" t="s">
        <v>2</v>
      </c>
      <c r="D4" s="268" t="s">
        <v>3</v>
      </c>
      <c r="E4" s="268"/>
      <c r="F4" s="268"/>
      <c r="G4" s="268"/>
      <c r="H4" s="268" t="s">
        <v>4</v>
      </c>
      <c r="I4" s="268"/>
      <c r="J4" s="268"/>
      <c r="K4" s="268"/>
      <c r="L4" s="268" t="s">
        <v>5</v>
      </c>
      <c r="M4" s="268" t="s">
        <v>6</v>
      </c>
      <c r="N4" s="14" t="s">
        <v>7</v>
      </c>
      <c r="O4" s="270" t="s">
        <v>8</v>
      </c>
    </row>
    <row r="5" spans="1:15" ht="57.75" customHeight="1" x14ac:dyDescent="0.25">
      <c r="A5" s="267"/>
      <c r="B5" s="269"/>
      <c r="C5" s="269"/>
      <c r="D5" s="16" t="s">
        <v>9</v>
      </c>
      <c r="E5" s="16"/>
      <c r="F5" s="16" t="s">
        <v>10</v>
      </c>
      <c r="G5" s="17" t="s">
        <v>11</v>
      </c>
      <c r="H5" s="15" t="s">
        <v>9</v>
      </c>
      <c r="I5" s="15"/>
      <c r="J5" s="18" t="s">
        <v>12</v>
      </c>
      <c r="K5" s="17" t="s">
        <v>11</v>
      </c>
      <c r="L5" s="269"/>
      <c r="M5" s="269"/>
      <c r="N5" s="19" t="s">
        <v>9</v>
      </c>
      <c r="O5" s="271"/>
    </row>
    <row r="6" spans="1:15" x14ac:dyDescent="0.25">
      <c r="A6" s="20">
        <v>1</v>
      </c>
      <c r="B6" s="21">
        <v>2</v>
      </c>
      <c r="C6" s="21">
        <v>3</v>
      </c>
      <c r="D6" s="22">
        <v>4</v>
      </c>
      <c r="E6" s="22">
        <v>5</v>
      </c>
      <c r="F6" s="22">
        <v>6</v>
      </c>
      <c r="G6" s="22">
        <v>7</v>
      </c>
      <c r="H6" s="22">
        <v>8</v>
      </c>
      <c r="I6" s="22">
        <v>9</v>
      </c>
      <c r="J6" s="23">
        <v>10</v>
      </c>
      <c r="K6" s="22">
        <v>11</v>
      </c>
      <c r="L6" s="22">
        <v>12</v>
      </c>
      <c r="M6" s="24">
        <v>13</v>
      </c>
      <c r="N6" s="25"/>
      <c r="O6" s="26">
        <v>14</v>
      </c>
    </row>
    <row r="7" spans="1:15" ht="29.25" customHeight="1" x14ac:dyDescent="0.25">
      <c r="A7" s="264">
        <v>1</v>
      </c>
      <c r="B7" s="27" t="s">
        <v>13</v>
      </c>
      <c r="C7" s="27" t="s">
        <v>14</v>
      </c>
      <c r="D7" s="28">
        <v>6.09</v>
      </c>
      <c r="E7" s="29">
        <f>D7/5.5</f>
        <v>1.1072727272727272</v>
      </c>
      <c r="F7" s="272">
        <f>SUM(D7:D10)</f>
        <v>21.46</v>
      </c>
      <c r="G7" s="273">
        <f>F7/5.5</f>
        <v>3.9018181818181819</v>
      </c>
      <c r="H7" s="30">
        <v>11189</v>
      </c>
      <c r="I7" s="31">
        <f>H7/21000</f>
        <v>0.53280952380952384</v>
      </c>
      <c r="J7" s="274">
        <f>SUM(H7:H10)</f>
        <v>74919</v>
      </c>
      <c r="K7" s="273">
        <f>J7/21000</f>
        <v>3.5675714285714286</v>
      </c>
      <c r="L7" s="275" t="s">
        <v>264</v>
      </c>
      <c r="M7" s="275" t="s">
        <v>15</v>
      </c>
      <c r="N7" s="32">
        <v>4</v>
      </c>
      <c r="O7" s="276" t="s">
        <v>16</v>
      </c>
    </row>
    <row r="8" spans="1:15" ht="29.25" customHeight="1" x14ac:dyDescent="0.25">
      <c r="A8" s="264"/>
      <c r="B8" s="27" t="s">
        <v>17</v>
      </c>
      <c r="C8" s="27" t="s">
        <v>14</v>
      </c>
      <c r="D8" s="28">
        <v>6.83</v>
      </c>
      <c r="E8" s="29">
        <f t="shared" ref="E8:E28" si="0">D8/5.5</f>
        <v>1.2418181818181819</v>
      </c>
      <c r="F8" s="272"/>
      <c r="G8" s="273"/>
      <c r="H8" s="30">
        <v>23598</v>
      </c>
      <c r="I8" s="31">
        <f t="shared" ref="I8:I33" si="1">H8/21000</f>
        <v>1.1237142857142857</v>
      </c>
      <c r="J8" s="274"/>
      <c r="K8" s="273"/>
      <c r="L8" s="275"/>
      <c r="M8" s="275"/>
      <c r="N8" s="32">
        <v>4</v>
      </c>
      <c r="O8" s="276"/>
    </row>
    <row r="9" spans="1:15" ht="29.25" customHeight="1" x14ac:dyDescent="0.25">
      <c r="A9" s="264"/>
      <c r="B9" s="27" t="s">
        <v>18</v>
      </c>
      <c r="C9" s="27" t="s">
        <v>14</v>
      </c>
      <c r="D9" s="28">
        <v>4.18</v>
      </c>
      <c r="E9" s="29">
        <f t="shared" si="0"/>
        <v>0.7599999999999999</v>
      </c>
      <c r="F9" s="272"/>
      <c r="G9" s="273"/>
      <c r="H9" s="30">
        <v>23315</v>
      </c>
      <c r="I9" s="31">
        <f t="shared" si="1"/>
        <v>1.1102380952380952</v>
      </c>
      <c r="J9" s="274"/>
      <c r="K9" s="273"/>
      <c r="L9" s="275"/>
      <c r="M9" s="275"/>
      <c r="N9" s="32">
        <v>5</v>
      </c>
      <c r="O9" s="276"/>
    </row>
    <row r="10" spans="1:15" ht="29.25" customHeight="1" x14ac:dyDescent="0.25">
      <c r="A10" s="264"/>
      <c r="B10" s="27" t="s">
        <v>19</v>
      </c>
      <c r="C10" s="27" t="s">
        <v>14</v>
      </c>
      <c r="D10" s="28">
        <v>4.3600000000000003</v>
      </c>
      <c r="E10" s="29">
        <f t="shared" si="0"/>
        <v>0.79272727272727284</v>
      </c>
      <c r="F10" s="272"/>
      <c r="G10" s="273"/>
      <c r="H10" s="30">
        <v>16817</v>
      </c>
      <c r="I10" s="31">
        <f t="shared" si="1"/>
        <v>0.80080952380952386</v>
      </c>
      <c r="J10" s="274"/>
      <c r="K10" s="273"/>
      <c r="L10" s="275"/>
      <c r="M10" s="275"/>
      <c r="N10" s="32">
        <v>4</v>
      </c>
      <c r="O10" s="276"/>
    </row>
    <row r="11" spans="1:15" ht="29.25" customHeight="1" x14ac:dyDescent="0.25">
      <c r="A11" s="264">
        <v>2</v>
      </c>
      <c r="B11" s="27" t="s">
        <v>20</v>
      </c>
      <c r="C11" s="27" t="s">
        <v>14</v>
      </c>
      <c r="D11" s="28">
        <v>5.81</v>
      </c>
      <c r="E11" s="29">
        <f t="shared" si="0"/>
        <v>1.0563636363636364</v>
      </c>
      <c r="F11" s="272">
        <f>SUM(D11:D16)</f>
        <v>31</v>
      </c>
      <c r="G11" s="273">
        <f>F11/5.5</f>
        <v>5.6363636363636367</v>
      </c>
      <c r="H11" s="30">
        <v>27779</v>
      </c>
      <c r="I11" s="31">
        <f t="shared" si="1"/>
        <v>1.3228095238095239</v>
      </c>
      <c r="J11" s="274">
        <f>SUM(H11:H16)</f>
        <v>197060</v>
      </c>
      <c r="K11" s="273">
        <f>J11/21000</f>
        <v>9.3838095238095232</v>
      </c>
      <c r="L11" s="275" t="s">
        <v>14</v>
      </c>
      <c r="M11" s="275" t="s">
        <v>21</v>
      </c>
      <c r="N11" s="32">
        <v>5</v>
      </c>
      <c r="O11" s="276" t="s">
        <v>16</v>
      </c>
    </row>
    <row r="12" spans="1:15" ht="29.25" customHeight="1" x14ac:dyDescent="0.25">
      <c r="A12" s="264"/>
      <c r="B12" s="27" t="s">
        <v>22</v>
      </c>
      <c r="C12" s="27" t="s">
        <v>14</v>
      </c>
      <c r="D12" s="28">
        <v>1.75</v>
      </c>
      <c r="E12" s="29">
        <f t="shared" si="0"/>
        <v>0.31818181818181818</v>
      </c>
      <c r="F12" s="272"/>
      <c r="G12" s="273"/>
      <c r="H12" s="30">
        <v>31963</v>
      </c>
      <c r="I12" s="31">
        <f t="shared" si="1"/>
        <v>1.5220476190476191</v>
      </c>
      <c r="J12" s="274"/>
      <c r="K12" s="273"/>
      <c r="L12" s="275"/>
      <c r="M12" s="275"/>
      <c r="N12" s="32">
        <v>9</v>
      </c>
      <c r="O12" s="276"/>
    </row>
    <row r="13" spans="1:15" ht="29.25" customHeight="1" x14ac:dyDescent="0.25">
      <c r="A13" s="264"/>
      <c r="B13" s="27" t="s">
        <v>23</v>
      </c>
      <c r="C13" s="27" t="s">
        <v>14</v>
      </c>
      <c r="D13" s="28">
        <v>2.59</v>
      </c>
      <c r="E13" s="29">
        <f t="shared" si="0"/>
        <v>0.47090909090909089</v>
      </c>
      <c r="F13" s="272"/>
      <c r="G13" s="273"/>
      <c r="H13" s="30">
        <v>50217</v>
      </c>
      <c r="I13" s="31">
        <f t="shared" si="1"/>
        <v>2.3912857142857145</v>
      </c>
      <c r="J13" s="274"/>
      <c r="K13" s="273"/>
      <c r="L13" s="275"/>
      <c r="M13" s="275"/>
      <c r="N13" s="32">
        <v>13</v>
      </c>
      <c r="O13" s="276"/>
    </row>
    <row r="14" spans="1:15" ht="29.25" customHeight="1" x14ac:dyDescent="0.25">
      <c r="A14" s="264"/>
      <c r="B14" s="27" t="s">
        <v>26</v>
      </c>
      <c r="C14" s="27" t="s">
        <v>14</v>
      </c>
      <c r="D14" s="28">
        <v>3.42</v>
      </c>
      <c r="E14" s="29">
        <f>D14/5.5</f>
        <v>0.62181818181818183</v>
      </c>
      <c r="F14" s="272"/>
      <c r="G14" s="273"/>
      <c r="H14" s="30">
        <v>26213</v>
      </c>
      <c r="I14" s="31">
        <f>H14/21000</f>
        <v>1.2482380952380951</v>
      </c>
      <c r="J14" s="274"/>
      <c r="K14" s="273"/>
      <c r="L14" s="275"/>
      <c r="M14" s="275"/>
      <c r="N14" s="32"/>
      <c r="O14" s="276"/>
    </row>
    <row r="15" spans="1:15" ht="29.25" customHeight="1" x14ac:dyDescent="0.25">
      <c r="A15" s="264"/>
      <c r="B15" s="27" t="s">
        <v>27</v>
      </c>
      <c r="C15" s="27" t="s">
        <v>14</v>
      </c>
      <c r="D15" s="28">
        <v>7.04</v>
      </c>
      <c r="E15" s="29">
        <f>D15/5.5</f>
        <v>1.28</v>
      </c>
      <c r="F15" s="272"/>
      <c r="G15" s="273"/>
      <c r="H15" s="30">
        <v>14387</v>
      </c>
      <c r="I15" s="31">
        <f>H15/21000</f>
        <v>0.68509523809523809</v>
      </c>
      <c r="J15" s="274"/>
      <c r="K15" s="273"/>
      <c r="L15" s="275"/>
      <c r="M15" s="275"/>
      <c r="N15" s="32"/>
      <c r="O15" s="276"/>
    </row>
    <row r="16" spans="1:15" ht="29.25" customHeight="1" x14ac:dyDescent="0.25">
      <c r="A16" s="264"/>
      <c r="B16" s="27" t="s">
        <v>30</v>
      </c>
      <c r="C16" s="27" t="s">
        <v>14</v>
      </c>
      <c r="D16" s="28">
        <v>10.39</v>
      </c>
      <c r="E16" s="29">
        <f>D16/5.5</f>
        <v>1.8890909090909092</v>
      </c>
      <c r="F16" s="272"/>
      <c r="G16" s="273"/>
      <c r="H16" s="30">
        <v>46501</v>
      </c>
      <c r="I16" s="31">
        <f>H16/21000</f>
        <v>2.2143333333333333</v>
      </c>
      <c r="J16" s="274"/>
      <c r="K16" s="273"/>
      <c r="L16" s="275"/>
      <c r="M16" s="275"/>
      <c r="N16" s="32"/>
      <c r="O16" s="276"/>
    </row>
    <row r="17" spans="1:15" ht="29.25" customHeight="1" x14ac:dyDescent="0.25">
      <c r="A17" s="264">
        <v>3</v>
      </c>
      <c r="B17" s="27" t="s">
        <v>24</v>
      </c>
      <c r="C17" s="27" t="s">
        <v>14</v>
      </c>
      <c r="D17" s="28">
        <v>16.72</v>
      </c>
      <c r="E17" s="29">
        <f t="shared" si="0"/>
        <v>3.0399999999999996</v>
      </c>
      <c r="F17" s="272">
        <f>SUM(D17:D20)</f>
        <v>63.33</v>
      </c>
      <c r="G17" s="273">
        <f>F17/5.5</f>
        <v>11.514545454545454</v>
      </c>
      <c r="H17" s="30">
        <v>52011</v>
      </c>
      <c r="I17" s="31">
        <f t="shared" si="1"/>
        <v>2.4767142857142859</v>
      </c>
      <c r="J17" s="274">
        <f>SUM(H17:H20)</f>
        <v>101608</v>
      </c>
      <c r="K17" s="273">
        <f>J17/21000</f>
        <v>4.8384761904761904</v>
      </c>
      <c r="L17" s="275" t="s">
        <v>254</v>
      </c>
      <c r="M17" s="275" t="s">
        <v>265</v>
      </c>
      <c r="N17" s="32">
        <v>12</v>
      </c>
      <c r="O17" s="276" t="s">
        <v>16</v>
      </c>
    </row>
    <row r="18" spans="1:15" ht="29.25" customHeight="1" x14ac:dyDescent="0.25">
      <c r="A18" s="264"/>
      <c r="B18" s="27" t="s">
        <v>253</v>
      </c>
      <c r="C18" s="27" t="s">
        <v>38</v>
      </c>
      <c r="D18" s="28">
        <v>17.809999999999999</v>
      </c>
      <c r="E18" s="29">
        <f>D18/30</f>
        <v>0.59366666666666668</v>
      </c>
      <c r="F18" s="272"/>
      <c r="G18" s="273"/>
      <c r="H18" s="30">
        <v>21143</v>
      </c>
      <c r="I18" s="31">
        <f>H18/16000</f>
        <v>1.3214375</v>
      </c>
      <c r="J18" s="274"/>
      <c r="K18" s="273"/>
      <c r="L18" s="275"/>
      <c r="M18" s="275"/>
      <c r="N18" s="32"/>
      <c r="O18" s="276"/>
    </row>
    <row r="19" spans="1:15" ht="29.25" customHeight="1" x14ac:dyDescent="0.25">
      <c r="A19" s="264"/>
      <c r="B19" s="27" t="s">
        <v>255</v>
      </c>
      <c r="C19" s="27" t="s">
        <v>38</v>
      </c>
      <c r="D19" s="28">
        <v>15.26</v>
      </c>
      <c r="E19" s="29">
        <f>D19/30</f>
        <v>0.50866666666666671</v>
      </c>
      <c r="F19" s="272"/>
      <c r="G19" s="273"/>
      <c r="H19" s="30">
        <v>8594</v>
      </c>
      <c r="I19" s="31">
        <f>H19/16000</f>
        <v>0.53712499999999996</v>
      </c>
      <c r="J19" s="274"/>
      <c r="K19" s="273"/>
      <c r="L19" s="275"/>
      <c r="M19" s="275"/>
      <c r="N19" s="32"/>
      <c r="O19" s="276"/>
    </row>
    <row r="20" spans="1:15" ht="29.25" customHeight="1" x14ac:dyDescent="0.25">
      <c r="A20" s="264"/>
      <c r="B20" s="27" t="s">
        <v>256</v>
      </c>
      <c r="C20" s="27" t="s">
        <v>38</v>
      </c>
      <c r="D20" s="28">
        <v>13.54</v>
      </c>
      <c r="E20" s="29">
        <f>D20/30</f>
        <v>0.45133333333333331</v>
      </c>
      <c r="F20" s="272"/>
      <c r="G20" s="273"/>
      <c r="H20" s="30">
        <v>19860</v>
      </c>
      <c r="I20" s="31">
        <f>H20/16000</f>
        <v>1.24125</v>
      </c>
      <c r="J20" s="274"/>
      <c r="K20" s="273"/>
      <c r="L20" s="275"/>
      <c r="M20" s="275"/>
      <c r="N20" s="32"/>
      <c r="O20" s="276"/>
    </row>
    <row r="21" spans="1:15" ht="30" customHeight="1" x14ac:dyDescent="0.25">
      <c r="A21" s="246">
        <v>4</v>
      </c>
      <c r="B21" s="27" t="s">
        <v>31</v>
      </c>
      <c r="C21" s="27" t="s">
        <v>14</v>
      </c>
      <c r="D21" s="28">
        <v>3.47</v>
      </c>
      <c r="E21" s="29">
        <f>D21/5.5</f>
        <v>0.63090909090909097</v>
      </c>
      <c r="F21" s="249">
        <f>SUM(D21:D24)</f>
        <v>10.81</v>
      </c>
      <c r="G21" s="252">
        <f>F21/5.5</f>
        <v>1.9654545454545456</v>
      </c>
      <c r="H21" s="30">
        <v>27083</v>
      </c>
      <c r="I21" s="31">
        <f>H21/21000</f>
        <v>1.2896666666666667</v>
      </c>
      <c r="J21" s="255">
        <f>SUM(H21:H24)</f>
        <v>139441</v>
      </c>
      <c r="K21" s="252">
        <f>J21/21000</f>
        <v>6.6400476190476194</v>
      </c>
      <c r="L21" s="258" t="s">
        <v>266</v>
      </c>
      <c r="M21" s="258" t="s">
        <v>267</v>
      </c>
      <c r="N21" s="32"/>
      <c r="O21" s="261" t="s">
        <v>16</v>
      </c>
    </row>
    <row r="22" spans="1:15" ht="30" customHeight="1" x14ac:dyDescent="0.25">
      <c r="A22" s="247"/>
      <c r="B22" s="27" t="s">
        <v>25</v>
      </c>
      <c r="C22" s="27" t="s">
        <v>14</v>
      </c>
      <c r="D22" s="28">
        <v>2.68</v>
      </c>
      <c r="E22" s="29">
        <f t="shared" si="0"/>
        <v>0.4872727272727273</v>
      </c>
      <c r="F22" s="250"/>
      <c r="G22" s="253"/>
      <c r="H22" s="30">
        <v>40320</v>
      </c>
      <c r="I22" s="31">
        <f t="shared" si="1"/>
        <v>1.92</v>
      </c>
      <c r="J22" s="256"/>
      <c r="K22" s="253"/>
      <c r="L22" s="259"/>
      <c r="M22" s="259"/>
      <c r="N22" s="32">
        <v>13</v>
      </c>
      <c r="O22" s="262"/>
    </row>
    <row r="23" spans="1:15" ht="30" customHeight="1" x14ac:dyDescent="0.25">
      <c r="A23" s="247"/>
      <c r="B23" s="27" t="s">
        <v>28</v>
      </c>
      <c r="C23" s="27" t="s">
        <v>14</v>
      </c>
      <c r="D23" s="28">
        <v>2.17</v>
      </c>
      <c r="E23" s="29">
        <f>D23/5.5</f>
        <v>0.39454545454545453</v>
      </c>
      <c r="F23" s="250"/>
      <c r="G23" s="253"/>
      <c r="H23" s="30">
        <v>33876</v>
      </c>
      <c r="I23" s="31">
        <f>H23/21000</f>
        <v>1.6131428571428572</v>
      </c>
      <c r="J23" s="256"/>
      <c r="K23" s="253"/>
      <c r="L23" s="259"/>
      <c r="M23" s="259"/>
      <c r="N23" s="32">
        <v>7</v>
      </c>
      <c r="O23" s="262"/>
    </row>
    <row r="24" spans="1:15" ht="30" customHeight="1" x14ac:dyDescent="0.25">
      <c r="A24" s="248"/>
      <c r="B24" s="27" t="s">
        <v>29</v>
      </c>
      <c r="C24" s="27" t="s">
        <v>14</v>
      </c>
      <c r="D24" s="28">
        <v>2.4900000000000002</v>
      </c>
      <c r="E24" s="29">
        <f>D24/5.5</f>
        <v>0.45272727272727276</v>
      </c>
      <c r="F24" s="251"/>
      <c r="G24" s="254"/>
      <c r="H24" s="30">
        <v>38162</v>
      </c>
      <c r="I24" s="31">
        <f>H24/21000</f>
        <v>1.8172380952380953</v>
      </c>
      <c r="J24" s="257"/>
      <c r="K24" s="254"/>
      <c r="L24" s="260"/>
      <c r="M24" s="260"/>
      <c r="N24" s="32">
        <v>3</v>
      </c>
      <c r="O24" s="263"/>
    </row>
    <row r="25" spans="1:15" ht="30" customHeight="1" x14ac:dyDescent="0.25">
      <c r="A25" s="264">
        <v>5</v>
      </c>
      <c r="B25" s="27" t="s">
        <v>44</v>
      </c>
      <c r="C25" s="27" t="s">
        <v>14</v>
      </c>
      <c r="D25" s="28">
        <v>34.909999999999997</v>
      </c>
      <c r="E25" s="29">
        <f>D25/5.5</f>
        <v>6.3472727272727267</v>
      </c>
      <c r="F25" s="272">
        <f>SUM(D25:D27)</f>
        <v>44.91</v>
      </c>
      <c r="G25" s="273">
        <f>F25/5.5</f>
        <v>8.1654545454545442</v>
      </c>
      <c r="H25" s="30">
        <v>71709</v>
      </c>
      <c r="I25" s="31">
        <f>H25/21000</f>
        <v>3.4147142857142856</v>
      </c>
      <c r="J25" s="274">
        <f>SUM(H25:H27)</f>
        <v>168614</v>
      </c>
      <c r="K25" s="273">
        <f>J25/21000</f>
        <v>8.029238095238096</v>
      </c>
      <c r="L25" s="275" t="s">
        <v>45</v>
      </c>
      <c r="M25" s="275" t="s">
        <v>46</v>
      </c>
      <c r="N25" s="32"/>
      <c r="O25" s="276" t="s">
        <v>16</v>
      </c>
    </row>
    <row r="26" spans="1:15" ht="30" customHeight="1" x14ac:dyDescent="0.25">
      <c r="A26" s="264"/>
      <c r="B26" s="27" t="s">
        <v>32</v>
      </c>
      <c r="C26" s="27" t="s">
        <v>14</v>
      </c>
      <c r="D26" s="28">
        <v>3.88</v>
      </c>
      <c r="E26" s="29">
        <f t="shared" si="0"/>
        <v>0.70545454545454545</v>
      </c>
      <c r="F26" s="272"/>
      <c r="G26" s="273"/>
      <c r="H26" s="30">
        <v>47892</v>
      </c>
      <c r="I26" s="31">
        <f t="shared" si="1"/>
        <v>2.2805714285714287</v>
      </c>
      <c r="J26" s="274"/>
      <c r="K26" s="273"/>
      <c r="L26" s="275"/>
      <c r="M26" s="275"/>
      <c r="N26" s="32">
        <v>13</v>
      </c>
      <c r="O26" s="276"/>
    </row>
    <row r="27" spans="1:15" ht="30" customHeight="1" x14ac:dyDescent="0.25">
      <c r="A27" s="264"/>
      <c r="B27" s="27" t="s">
        <v>33</v>
      </c>
      <c r="C27" s="27" t="s">
        <v>14</v>
      </c>
      <c r="D27" s="28">
        <v>6.12</v>
      </c>
      <c r="E27" s="29">
        <f t="shared" si="0"/>
        <v>1.1127272727272728</v>
      </c>
      <c r="F27" s="272"/>
      <c r="G27" s="273"/>
      <c r="H27" s="30">
        <v>49013</v>
      </c>
      <c r="I27" s="31">
        <f t="shared" si="1"/>
        <v>2.3339523809523808</v>
      </c>
      <c r="J27" s="274"/>
      <c r="K27" s="273"/>
      <c r="L27" s="275"/>
      <c r="M27" s="275"/>
      <c r="N27" s="32">
        <v>12</v>
      </c>
      <c r="O27" s="276"/>
    </row>
    <row r="28" spans="1:15" ht="30" customHeight="1" x14ac:dyDescent="0.25">
      <c r="A28" s="264">
        <v>6</v>
      </c>
      <c r="B28" s="27" t="s">
        <v>34</v>
      </c>
      <c r="C28" s="27" t="s">
        <v>14</v>
      </c>
      <c r="D28" s="28">
        <v>14.46</v>
      </c>
      <c r="E28" s="29">
        <f t="shared" si="0"/>
        <v>2.6290909090909094</v>
      </c>
      <c r="F28" s="272">
        <f>SUM(D28:D29)</f>
        <v>37.29</v>
      </c>
      <c r="G28" s="273">
        <f>F28/5.5</f>
        <v>6.78</v>
      </c>
      <c r="H28" s="30">
        <v>98864</v>
      </c>
      <c r="I28" s="31">
        <f t="shared" si="1"/>
        <v>4.7078095238095239</v>
      </c>
      <c r="J28" s="274">
        <f>SUM(H28:H29)</f>
        <v>104972</v>
      </c>
      <c r="K28" s="273">
        <f>J28/21000</f>
        <v>4.9986666666666668</v>
      </c>
      <c r="L28" s="275" t="s">
        <v>35</v>
      </c>
      <c r="M28" s="275" t="s">
        <v>36</v>
      </c>
      <c r="N28" s="32"/>
      <c r="O28" s="276" t="s">
        <v>16</v>
      </c>
    </row>
    <row r="29" spans="1:15" ht="30" customHeight="1" x14ac:dyDescent="0.25">
      <c r="A29" s="264"/>
      <c r="B29" s="27" t="s">
        <v>37</v>
      </c>
      <c r="C29" s="27" t="s">
        <v>38</v>
      </c>
      <c r="D29" s="28">
        <v>22.83</v>
      </c>
      <c r="E29" s="29">
        <f>D29/30</f>
        <v>0.7609999999999999</v>
      </c>
      <c r="F29" s="272"/>
      <c r="G29" s="273"/>
      <c r="H29" s="30">
        <v>6108</v>
      </c>
      <c r="I29" s="31">
        <f>H29/16000</f>
        <v>0.38174999999999998</v>
      </c>
      <c r="J29" s="274"/>
      <c r="K29" s="273"/>
      <c r="L29" s="275"/>
      <c r="M29" s="275"/>
      <c r="N29" s="32">
        <v>3</v>
      </c>
      <c r="O29" s="276"/>
    </row>
    <row r="30" spans="1:15" ht="30" customHeight="1" x14ac:dyDescent="0.25">
      <c r="A30" s="264">
        <v>7</v>
      </c>
      <c r="B30" s="27" t="s">
        <v>39</v>
      </c>
      <c r="C30" s="27" t="s">
        <v>14</v>
      </c>
      <c r="D30" s="28">
        <v>3.94</v>
      </c>
      <c r="E30" s="29">
        <f>D30/5.5</f>
        <v>0.71636363636363631</v>
      </c>
      <c r="F30" s="272">
        <f>SUM(D30:D31)</f>
        <v>22.85</v>
      </c>
      <c r="G30" s="273">
        <f>F30/5.5</f>
        <v>4.1545454545454552</v>
      </c>
      <c r="H30" s="30">
        <v>43022</v>
      </c>
      <c r="I30" s="31">
        <f t="shared" si="1"/>
        <v>2.0486666666666666</v>
      </c>
      <c r="J30" s="274">
        <f>SUM(H30:H31)</f>
        <v>78902</v>
      </c>
      <c r="K30" s="273">
        <f>J30/21000</f>
        <v>3.7572380952380953</v>
      </c>
      <c r="L30" s="275" t="s">
        <v>40</v>
      </c>
      <c r="M30" s="275" t="s">
        <v>41</v>
      </c>
      <c r="N30" s="32">
        <v>12</v>
      </c>
      <c r="O30" s="276" t="s">
        <v>16</v>
      </c>
    </row>
    <row r="31" spans="1:15" ht="30" customHeight="1" x14ac:dyDescent="0.25">
      <c r="A31" s="264"/>
      <c r="B31" s="27" t="s">
        <v>42</v>
      </c>
      <c r="C31" s="27" t="s">
        <v>43</v>
      </c>
      <c r="D31" s="28">
        <v>18.91</v>
      </c>
      <c r="E31" s="29">
        <f>D31/30</f>
        <v>0.6303333333333333</v>
      </c>
      <c r="F31" s="272"/>
      <c r="G31" s="273"/>
      <c r="H31" s="30">
        <v>35880</v>
      </c>
      <c r="I31" s="31">
        <f>H31/16000</f>
        <v>2.2425000000000002</v>
      </c>
      <c r="J31" s="274"/>
      <c r="K31" s="273"/>
      <c r="L31" s="275"/>
      <c r="M31" s="275"/>
      <c r="N31" s="32">
        <v>5</v>
      </c>
      <c r="O31" s="276"/>
    </row>
    <row r="32" spans="1:15" ht="30" customHeight="1" x14ac:dyDescent="0.25">
      <c r="A32" s="264">
        <v>8</v>
      </c>
      <c r="B32" s="27" t="s">
        <v>47</v>
      </c>
      <c r="C32" s="27" t="s">
        <v>14</v>
      </c>
      <c r="D32" s="28">
        <v>11.58</v>
      </c>
      <c r="E32" s="29">
        <f>D32/5.5</f>
        <v>2.1054545454545455</v>
      </c>
      <c r="F32" s="272">
        <f>SUM(D32:D34)</f>
        <v>32.4</v>
      </c>
      <c r="G32" s="273">
        <f>F32/5.5</f>
        <v>5.8909090909090907</v>
      </c>
      <c r="H32" s="30">
        <v>44926</v>
      </c>
      <c r="I32" s="31">
        <f t="shared" si="1"/>
        <v>2.1393333333333335</v>
      </c>
      <c r="J32" s="274">
        <f>SUM(H32:H34)</f>
        <v>74184</v>
      </c>
      <c r="K32" s="273">
        <f>J32/21000</f>
        <v>3.5325714285714285</v>
      </c>
      <c r="L32" s="275" t="s">
        <v>48</v>
      </c>
      <c r="M32" s="275" t="s">
        <v>49</v>
      </c>
      <c r="N32" s="32"/>
      <c r="O32" s="276" t="s">
        <v>16</v>
      </c>
    </row>
    <row r="33" spans="1:15" ht="30" customHeight="1" x14ac:dyDescent="0.25">
      <c r="A33" s="264"/>
      <c r="B33" s="27" t="s">
        <v>50</v>
      </c>
      <c r="C33" s="27" t="s">
        <v>14</v>
      </c>
      <c r="D33" s="28">
        <v>9.1999999999999993</v>
      </c>
      <c r="E33" s="29">
        <f>D33/5.5</f>
        <v>1.6727272727272726</v>
      </c>
      <c r="F33" s="272"/>
      <c r="G33" s="273"/>
      <c r="H33" s="30">
        <v>22062</v>
      </c>
      <c r="I33" s="31">
        <f t="shared" si="1"/>
        <v>1.0505714285714285</v>
      </c>
      <c r="J33" s="274"/>
      <c r="K33" s="273"/>
      <c r="L33" s="275"/>
      <c r="M33" s="275"/>
      <c r="N33" s="32"/>
      <c r="O33" s="276"/>
    </row>
    <row r="34" spans="1:15" ht="30" customHeight="1" x14ac:dyDescent="0.25">
      <c r="A34" s="264"/>
      <c r="B34" s="27" t="s">
        <v>51</v>
      </c>
      <c r="C34" s="27" t="s">
        <v>14</v>
      </c>
      <c r="D34" s="28">
        <v>11.62</v>
      </c>
      <c r="E34" s="29">
        <f>D34/30</f>
        <v>0.38733333333333331</v>
      </c>
      <c r="F34" s="272"/>
      <c r="G34" s="273"/>
      <c r="H34" s="30">
        <v>7196</v>
      </c>
      <c r="I34" s="31">
        <f>H34/16000</f>
        <v>0.44974999999999998</v>
      </c>
      <c r="J34" s="274"/>
      <c r="K34" s="273"/>
      <c r="L34" s="275"/>
      <c r="M34" s="275"/>
      <c r="N34" s="32">
        <v>2</v>
      </c>
      <c r="O34" s="276"/>
    </row>
    <row r="35" spans="1:15" ht="30" customHeight="1" x14ac:dyDescent="0.25">
      <c r="A35" s="70">
        <v>9</v>
      </c>
      <c r="B35" s="27" t="s">
        <v>52</v>
      </c>
      <c r="C35" s="27" t="s">
        <v>14</v>
      </c>
      <c r="D35" s="28">
        <v>42.83</v>
      </c>
      <c r="E35" s="29">
        <f>D35/5.5</f>
        <v>7.7872727272727271</v>
      </c>
      <c r="F35" s="35">
        <f>D35</f>
        <v>42.83</v>
      </c>
      <c r="G35" s="33">
        <f>F35/5.5</f>
        <v>7.7872727272727271</v>
      </c>
      <c r="H35" s="30">
        <v>64181</v>
      </c>
      <c r="I35" s="31">
        <f>H35/21000</f>
        <v>3.0562380952380952</v>
      </c>
      <c r="J35" s="36">
        <f>H35</f>
        <v>64181</v>
      </c>
      <c r="K35" s="33">
        <f>J35/21000</f>
        <v>3.0562380952380952</v>
      </c>
      <c r="L35" s="34" t="s">
        <v>284</v>
      </c>
      <c r="M35" s="34" t="s">
        <v>53</v>
      </c>
      <c r="N35" s="32">
        <v>8</v>
      </c>
      <c r="O35" s="69" t="s">
        <v>16</v>
      </c>
    </row>
    <row r="36" spans="1:15" ht="30" customHeight="1" x14ac:dyDescent="0.25">
      <c r="A36" s="70">
        <v>10</v>
      </c>
      <c r="B36" s="27" t="s">
        <v>54</v>
      </c>
      <c r="C36" s="27" t="s">
        <v>14</v>
      </c>
      <c r="D36" s="28">
        <v>45.09</v>
      </c>
      <c r="E36" s="29">
        <f>D36/5.5</f>
        <v>8.1981818181818191</v>
      </c>
      <c r="F36" s="35">
        <f>D36</f>
        <v>45.09</v>
      </c>
      <c r="G36" s="33">
        <f>F36/5.5</f>
        <v>8.1981818181818191</v>
      </c>
      <c r="H36" s="30">
        <v>64182</v>
      </c>
      <c r="I36" s="31">
        <f>H36/21000</f>
        <v>3.0562857142857145</v>
      </c>
      <c r="J36" s="36">
        <f>H36</f>
        <v>64182</v>
      </c>
      <c r="K36" s="33">
        <f>J36/21000</f>
        <v>3.0562857142857145</v>
      </c>
      <c r="L36" s="34" t="s">
        <v>55</v>
      </c>
      <c r="M36" s="34" t="s">
        <v>285</v>
      </c>
      <c r="N36" s="32">
        <v>7</v>
      </c>
      <c r="O36" s="69" t="s">
        <v>16</v>
      </c>
    </row>
    <row r="37" spans="1:15" ht="30.75" customHeight="1" x14ac:dyDescent="0.25">
      <c r="A37" s="264">
        <v>11</v>
      </c>
      <c r="B37" s="27" t="s">
        <v>56</v>
      </c>
      <c r="C37" s="27" t="s">
        <v>57</v>
      </c>
      <c r="D37" s="28">
        <v>21.74</v>
      </c>
      <c r="E37" s="29">
        <f>D37/30</f>
        <v>0.72466666666666657</v>
      </c>
      <c r="F37" s="272">
        <f>SUM(D37:D40)</f>
        <v>98.02000000000001</v>
      </c>
      <c r="G37" s="273">
        <f>F37/30</f>
        <v>3.2673333333333336</v>
      </c>
      <c r="H37" s="30">
        <v>14096</v>
      </c>
      <c r="I37" s="31">
        <f>H37/16000</f>
        <v>0.88100000000000001</v>
      </c>
      <c r="J37" s="274">
        <f>SUM(H37:H40)</f>
        <v>55364</v>
      </c>
      <c r="K37" s="273">
        <f>J37/16000</f>
        <v>3.4602499999999998</v>
      </c>
      <c r="L37" s="275" t="s">
        <v>58</v>
      </c>
      <c r="M37" s="275" t="s">
        <v>59</v>
      </c>
      <c r="N37" s="32">
        <v>4</v>
      </c>
      <c r="O37" s="276" t="s">
        <v>16</v>
      </c>
    </row>
    <row r="38" spans="1:15" ht="30.75" customHeight="1" x14ac:dyDescent="0.25">
      <c r="A38" s="264"/>
      <c r="B38" s="27" t="s">
        <v>60</v>
      </c>
      <c r="C38" s="27" t="s">
        <v>57</v>
      </c>
      <c r="D38" s="28">
        <v>37.57</v>
      </c>
      <c r="E38" s="29">
        <f t="shared" ref="E38:E89" si="2">D38/30</f>
        <v>1.2523333333333333</v>
      </c>
      <c r="F38" s="272"/>
      <c r="G38" s="273"/>
      <c r="H38" s="30">
        <v>14641</v>
      </c>
      <c r="I38" s="31">
        <f t="shared" ref="I38:I85" si="3">H38/16000</f>
        <v>0.9150625</v>
      </c>
      <c r="J38" s="274"/>
      <c r="K38" s="273"/>
      <c r="L38" s="275"/>
      <c r="M38" s="275"/>
      <c r="N38" s="32"/>
      <c r="O38" s="276"/>
    </row>
    <row r="39" spans="1:15" ht="30.75" customHeight="1" x14ac:dyDescent="0.25">
      <c r="A39" s="264"/>
      <c r="B39" s="27" t="s">
        <v>61</v>
      </c>
      <c r="C39" s="27" t="s">
        <v>57</v>
      </c>
      <c r="D39" s="28">
        <v>22.12</v>
      </c>
      <c r="E39" s="29">
        <f t="shared" si="2"/>
        <v>0.7373333333333334</v>
      </c>
      <c r="F39" s="272"/>
      <c r="G39" s="273"/>
      <c r="H39" s="30">
        <v>14562</v>
      </c>
      <c r="I39" s="31">
        <f t="shared" si="3"/>
        <v>0.91012499999999996</v>
      </c>
      <c r="J39" s="274"/>
      <c r="K39" s="273"/>
      <c r="L39" s="275"/>
      <c r="M39" s="275"/>
      <c r="N39" s="32">
        <v>5</v>
      </c>
      <c r="O39" s="276"/>
    </row>
    <row r="40" spans="1:15" ht="30.75" customHeight="1" x14ac:dyDescent="0.25">
      <c r="A40" s="264"/>
      <c r="B40" s="27" t="s">
        <v>62</v>
      </c>
      <c r="C40" s="27" t="s">
        <v>57</v>
      </c>
      <c r="D40" s="28">
        <v>16.59</v>
      </c>
      <c r="E40" s="29">
        <f t="shared" si="2"/>
        <v>0.55300000000000005</v>
      </c>
      <c r="F40" s="272"/>
      <c r="G40" s="273"/>
      <c r="H40" s="30">
        <v>12065</v>
      </c>
      <c r="I40" s="31">
        <f t="shared" si="3"/>
        <v>0.75406249999999997</v>
      </c>
      <c r="J40" s="274"/>
      <c r="K40" s="273"/>
      <c r="L40" s="275"/>
      <c r="M40" s="275"/>
      <c r="N40" s="32">
        <v>3</v>
      </c>
      <c r="O40" s="276"/>
    </row>
    <row r="41" spans="1:15" ht="32.25" customHeight="1" x14ac:dyDescent="0.25">
      <c r="A41" s="246">
        <v>12</v>
      </c>
      <c r="B41" s="27" t="s">
        <v>64</v>
      </c>
      <c r="C41" s="27" t="s">
        <v>57</v>
      </c>
      <c r="D41" s="28">
        <v>17.5</v>
      </c>
      <c r="E41" s="29">
        <f t="shared" si="2"/>
        <v>0.58333333333333337</v>
      </c>
      <c r="F41" s="272">
        <f>SUM(D41:D45)</f>
        <v>108.04</v>
      </c>
      <c r="G41" s="273">
        <f>F41/30</f>
        <v>3.6013333333333337</v>
      </c>
      <c r="H41" s="30">
        <v>12430</v>
      </c>
      <c r="I41" s="31">
        <f t="shared" si="3"/>
        <v>0.77687499999999998</v>
      </c>
      <c r="J41" s="274">
        <f>SUM(H41:H45)</f>
        <v>78589</v>
      </c>
      <c r="K41" s="273">
        <f>J41/16000</f>
        <v>4.9118124999999999</v>
      </c>
      <c r="L41" s="275" t="s">
        <v>57</v>
      </c>
      <c r="M41" s="275" t="s">
        <v>67</v>
      </c>
      <c r="N41" s="32"/>
      <c r="O41" s="276" t="s">
        <v>16</v>
      </c>
    </row>
    <row r="42" spans="1:15" ht="32.25" customHeight="1" x14ac:dyDescent="0.25">
      <c r="A42" s="247"/>
      <c r="B42" s="27" t="s">
        <v>65</v>
      </c>
      <c r="C42" s="27" t="s">
        <v>57</v>
      </c>
      <c r="D42" s="28">
        <v>35.700000000000003</v>
      </c>
      <c r="E42" s="29">
        <f t="shared" si="2"/>
        <v>1.1900000000000002</v>
      </c>
      <c r="F42" s="272"/>
      <c r="G42" s="273"/>
      <c r="H42" s="30">
        <v>11615</v>
      </c>
      <c r="I42" s="31">
        <f t="shared" si="3"/>
        <v>0.72593750000000001</v>
      </c>
      <c r="J42" s="274"/>
      <c r="K42" s="273"/>
      <c r="L42" s="275"/>
      <c r="M42" s="275"/>
      <c r="N42" s="32">
        <v>3</v>
      </c>
      <c r="O42" s="276"/>
    </row>
    <row r="43" spans="1:15" ht="32.25" customHeight="1" x14ac:dyDescent="0.25">
      <c r="A43" s="247"/>
      <c r="B43" s="27" t="s">
        <v>66</v>
      </c>
      <c r="C43" s="27" t="s">
        <v>57</v>
      </c>
      <c r="D43" s="28">
        <v>19.07</v>
      </c>
      <c r="E43" s="29">
        <f t="shared" si="2"/>
        <v>0.63566666666666671</v>
      </c>
      <c r="F43" s="272"/>
      <c r="G43" s="273"/>
      <c r="H43" s="30">
        <v>10845</v>
      </c>
      <c r="I43" s="31">
        <f t="shared" si="3"/>
        <v>0.67781250000000004</v>
      </c>
      <c r="J43" s="274"/>
      <c r="K43" s="273"/>
      <c r="L43" s="275"/>
      <c r="M43" s="275"/>
      <c r="N43" s="32">
        <v>4</v>
      </c>
      <c r="O43" s="276"/>
    </row>
    <row r="44" spans="1:15" ht="32.25" customHeight="1" x14ac:dyDescent="0.25">
      <c r="A44" s="247"/>
      <c r="B44" s="27" t="s">
        <v>68</v>
      </c>
      <c r="C44" s="27" t="s">
        <v>57</v>
      </c>
      <c r="D44" s="28">
        <v>17.02</v>
      </c>
      <c r="E44" s="29">
        <f t="shared" si="2"/>
        <v>0.56733333333333336</v>
      </c>
      <c r="F44" s="272"/>
      <c r="G44" s="273"/>
      <c r="H44" s="30">
        <v>20984</v>
      </c>
      <c r="I44" s="31">
        <f t="shared" si="3"/>
        <v>1.3115000000000001</v>
      </c>
      <c r="J44" s="274"/>
      <c r="K44" s="273"/>
      <c r="L44" s="275"/>
      <c r="M44" s="275"/>
      <c r="N44" s="32">
        <v>4</v>
      </c>
      <c r="O44" s="276"/>
    </row>
    <row r="45" spans="1:15" ht="32.25" customHeight="1" x14ac:dyDescent="0.25">
      <c r="A45" s="248"/>
      <c r="B45" s="27" t="s">
        <v>69</v>
      </c>
      <c r="C45" s="27" t="s">
        <v>57</v>
      </c>
      <c r="D45" s="28">
        <v>18.75</v>
      </c>
      <c r="E45" s="29">
        <f t="shared" si="2"/>
        <v>0.625</v>
      </c>
      <c r="F45" s="272"/>
      <c r="G45" s="273"/>
      <c r="H45" s="30">
        <v>22715</v>
      </c>
      <c r="I45" s="31">
        <f t="shared" si="3"/>
        <v>1.4196875</v>
      </c>
      <c r="J45" s="274"/>
      <c r="K45" s="273"/>
      <c r="L45" s="275"/>
      <c r="M45" s="275"/>
      <c r="N45" s="32">
        <v>5</v>
      </c>
      <c r="O45" s="276"/>
    </row>
    <row r="46" spans="1:15" ht="32.25" customHeight="1" x14ac:dyDescent="0.25">
      <c r="A46" s="264">
        <v>13</v>
      </c>
      <c r="B46" s="27" t="s">
        <v>63</v>
      </c>
      <c r="C46" s="27" t="s">
        <v>57</v>
      </c>
      <c r="D46" s="28">
        <v>33.26</v>
      </c>
      <c r="E46" s="29">
        <f>D46/30</f>
        <v>1.1086666666666667</v>
      </c>
      <c r="F46" s="272">
        <f>SUM(D46:D48)</f>
        <v>170.72</v>
      </c>
      <c r="G46" s="273">
        <f>F46/30</f>
        <v>5.690666666666667</v>
      </c>
      <c r="H46" s="30">
        <v>25569</v>
      </c>
      <c r="I46" s="31">
        <f>H46/16000</f>
        <v>1.5980624999999999</v>
      </c>
      <c r="J46" s="274">
        <f>SUM(H46:H48)</f>
        <v>51088</v>
      </c>
      <c r="K46" s="273">
        <f>J46/16000</f>
        <v>3.1930000000000001</v>
      </c>
      <c r="L46" s="275" t="s">
        <v>71</v>
      </c>
      <c r="M46" s="275" t="s">
        <v>72</v>
      </c>
      <c r="N46" s="32"/>
      <c r="O46" s="276" t="s">
        <v>16</v>
      </c>
    </row>
    <row r="47" spans="1:15" ht="32.25" customHeight="1" x14ac:dyDescent="0.25">
      <c r="A47" s="264"/>
      <c r="B47" s="27" t="s">
        <v>70</v>
      </c>
      <c r="C47" s="27" t="s">
        <v>57</v>
      </c>
      <c r="D47" s="28">
        <v>113.65</v>
      </c>
      <c r="E47" s="29">
        <f t="shared" si="2"/>
        <v>3.7883333333333336</v>
      </c>
      <c r="F47" s="272"/>
      <c r="G47" s="273"/>
      <c r="H47" s="30">
        <v>11591</v>
      </c>
      <c r="I47" s="31">
        <f t="shared" si="3"/>
        <v>0.72443749999999996</v>
      </c>
      <c r="J47" s="274"/>
      <c r="K47" s="273"/>
      <c r="L47" s="275"/>
      <c r="M47" s="275"/>
      <c r="N47" s="32">
        <v>4</v>
      </c>
      <c r="O47" s="276"/>
    </row>
    <row r="48" spans="1:15" ht="32.25" customHeight="1" x14ac:dyDescent="0.25">
      <c r="A48" s="264"/>
      <c r="B48" s="27" t="s">
        <v>73</v>
      </c>
      <c r="C48" s="27" t="s">
        <v>57</v>
      </c>
      <c r="D48" s="28">
        <v>23.81</v>
      </c>
      <c r="E48" s="29">
        <f t="shared" si="2"/>
        <v>0.79366666666666663</v>
      </c>
      <c r="F48" s="272"/>
      <c r="G48" s="273"/>
      <c r="H48" s="30">
        <v>13928</v>
      </c>
      <c r="I48" s="31">
        <f t="shared" si="3"/>
        <v>0.87050000000000005</v>
      </c>
      <c r="J48" s="274"/>
      <c r="K48" s="273"/>
      <c r="L48" s="275"/>
      <c r="M48" s="275"/>
      <c r="N48" s="32">
        <v>3</v>
      </c>
      <c r="O48" s="276"/>
    </row>
    <row r="49" spans="1:15" ht="32.25" customHeight="1" x14ac:dyDescent="0.25">
      <c r="A49" s="264">
        <v>14</v>
      </c>
      <c r="B49" s="27" t="s">
        <v>74</v>
      </c>
      <c r="C49" s="27" t="s">
        <v>75</v>
      </c>
      <c r="D49" s="28">
        <v>31.28</v>
      </c>
      <c r="E49" s="29">
        <f t="shared" si="2"/>
        <v>1.0426666666666666</v>
      </c>
      <c r="F49" s="272">
        <f>SUM(D49:D51)</f>
        <v>85.86</v>
      </c>
      <c r="G49" s="273">
        <f>F49/30</f>
        <v>2.8620000000000001</v>
      </c>
      <c r="H49" s="30">
        <v>14045</v>
      </c>
      <c r="I49" s="31">
        <f t="shared" si="3"/>
        <v>0.8778125</v>
      </c>
      <c r="J49" s="274">
        <f>SUM(H49:H51)</f>
        <v>55914</v>
      </c>
      <c r="K49" s="273">
        <f>J49/16000</f>
        <v>3.4946250000000001</v>
      </c>
      <c r="L49" s="275" t="s">
        <v>76</v>
      </c>
      <c r="M49" s="275" t="s">
        <v>268</v>
      </c>
      <c r="N49" s="32">
        <v>5</v>
      </c>
      <c r="O49" s="276" t="s">
        <v>16</v>
      </c>
    </row>
    <row r="50" spans="1:15" ht="32.25" customHeight="1" x14ac:dyDescent="0.25">
      <c r="A50" s="264"/>
      <c r="B50" s="27" t="s">
        <v>77</v>
      </c>
      <c r="C50" s="27" t="s">
        <v>75</v>
      </c>
      <c r="D50" s="28">
        <v>36.69</v>
      </c>
      <c r="E50" s="29">
        <f t="shared" si="2"/>
        <v>1.2229999999999999</v>
      </c>
      <c r="F50" s="272"/>
      <c r="G50" s="273"/>
      <c r="H50" s="30">
        <v>14666</v>
      </c>
      <c r="I50" s="31">
        <f t="shared" si="3"/>
        <v>0.91662500000000002</v>
      </c>
      <c r="J50" s="274"/>
      <c r="K50" s="273"/>
      <c r="L50" s="275"/>
      <c r="M50" s="275"/>
      <c r="N50" s="32">
        <v>6</v>
      </c>
      <c r="O50" s="276"/>
    </row>
    <row r="51" spans="1:15" ht="32.25" customHeight="1" x14ac:dyDescent="0.25">
      <c r="A51" s="264"/>
      <c r="B51" s="27" t="s">
        <v>78</v>
      </c>
      <c r="C51" s="27" t="s">
        <v>75</v>
      </c>
      <c r="D51" s="28">
        <v>17.89</v>
      </c>
      <c r="E51" s="29">
        <f t="shared" si="2"/>
        <v>0.59633333333333338</v>
      </c>
      <c r="F51" s="272"/>
      <c r="G51" s="273"/>
      <c r="H51" s="30">
        <v>27203</v>
      </c>
      <c r="I51" s="31">
        <f t="shared" si="3"/>
        <v>1.7001875</v>
      </c>
      <c r="J51" s="274"/>
      <c r="K51" s="273"/>
      <c r="L51" s="275"/>
      <c r="M51" s="275"/>
      <c r="N51" s="32">
        <v>7</v>
      </c>
      <c r="O51" s="276"/>
    </row>
    <row r="52" spans="1:15" ht="35.25" customHeight="1" x14ac:dyDescent="0.25">
      <c r="A52" s="264">
        <v>15</v>
      </c>
      <c r="B52" s="27" t="s">
        <v>79</v>
      </c>
      <c r="C52" s="27" t="s">
        <v>75</v>
      </c>
      <c r="D52" s="28">
        <v>37.479999999999997</v>
      </c>
      <c r="E52" s="29">
        <f t="shared" si="2"/>
        <v>1.2493333333333332</v>
      </c>
      <c r="F52" s="272">
        <f>SUM(D52:D53)</f>
        <v>81.83</v>
      </c>
      <c r="G52" s="273">
        <f>F52/30</f>
        <v>2.7276666666666665</v>
      </c>
      <c r="H52" s="30">
        <v>24491</v>
      </c>
      <c r="I52" s="31">
        <f t="shared" si="3"/>
        <v>1.5306875</v>
      </c>
      <c r="J52" s="274">
        <f>SUM(H52:H53)</f>
        <v>42453</v>
      </c>
      <c r="K52" s="273">
        <f>J52/16000</f>
        <v>2.6533125000000002</v>
      </c>
      <c r="L52" s="275" t="s">
        <v>80</v>
      </c>
      <c r="M52" s="275" t="s">
        <v>269</v>
      </c>
      <c r="N52" s="32">
        <v>3</v>
      </c>
      <c r="O52" s="276" t="s">
        <v>16</v>
      </c>
    </row>
    <row r="53" spans="1:15" ht="35.25" customHeight="1" x14ac:dyDescent="0.25">
      <c r="A53" s="264"/>
      <c r="B53" s="27" t="s">
        <v>81</v>
      </c>
      <c r="C53" s="27" t="s">
        <v>75</v>
      </c>
      <c r="D53" s="28">
        <v>44.35</v>
      </c>
      <c r="E53" s="29">
        <f t="shared" si="2"/>
        <v>1.4783333333333333</v>
      </c>
      <c r="F53" s="272"/>
      <c r="G53" s="273"/>
      <c r="H53" s="30">
        <v>17962</v>
      </c>
      <c r="I53" s="31">
        <f t="shared" si="3"/>
        <v>1.122625</v>
      </c>
      <c r="J53" s="274"/>
      <c r="K53" s="273"/>
      <c r="L53" s="275"/>
      <c r="M53" s="275"/>
      <c r="N53" s="32"/>
      <c r="O53" s="276"/>
    </row>
    <row r="54" spans="1:15" ht="35.25" customHeight="1" x14ac:dyDescent="0.25">
      <c r="A54" s="264">
        <v>16</v>
      </c>
      <c r="B54" s="27" t="s">
        <v>83</v>
      </c>
      <c r="C54" s="27" t="s">
        <v>75</v>
      </c>
      <c r="D54" s="28">
        <v>29.1</v>
      </c>
      <c r="E54" s="29">
        <f t="shared" si="2"/>
        <v>0.97000000000000008</v>
      </c>
      <c r="F54" s="272">
        <f>SUM(D54:D55)</f>
        <v>59.41</v>
      </c>
      <c r="G54" s="273">
        <f>F54/30</f>
        <v>1.9803333333333333</v>
      </c>
      <c r="H54" s="30">
        <v>9955</v>
      </c>
      <c r="I54" s="31">
        <f t="shared" si="3"/>
        <v>0.6221875</v>
      </c>
      <c r="J54" s="274">
        <f>SUM(H54:H55)</f>
        <v>25506</v>
      </c>
      <c r="K54" s="273">
        <f>J54/16000</f>
        <v>1.594125</v>
      </c>
      <c r="L54" s="275" t="s">
        <v>270</v>
      </c>
      <c r="M54" s="275" t="s">
        <v>271</v>
      </c>
      <c r="N54" s="32"/>
      <c r="O54" s="276" t="s">
        <v>16</v>
      </c>
    </row>
    <row r="55" spans="1:15" ht="35.25" customHeight="1" x14ac:dyDescent="0.25">
      <c r="A55" s="264"/>
      <c r="B55" s="27" t="s">
        <v>93</v>
      </c>
      <c r="C55" s="27" t="s">
        <v>75</v>
      </c>
      <c r="D55" s="28">
        <v>30.31</v>
      </c>
      <c r="E55" s="29">
        <f>D55/30</f>
        <v>1.0103333333333333</v>
      </c>
      <c r="F55" s="272"/>
      <c r="G55" s="273"/>
      <c r="H55" s="30">
        <v>15551</v>
      </c>
      <c r="I55" s="31">
        <f>H55/16000</f>
        <v>0.97193750000000001</v>
      </c>
      <c r="J55" s="274"/>
      <c r="K55" s="273"/>
      <c r="L55" s="275"/>
      <c r="M55" s="275"/>
      <c r="N55" s="32"/>
      <c r="O55" s="276"/>
    </row>
    <row r="56" spans="1:15" ht="35.25" customHeight="1" x14ac:dyDescent="0.25">
      <c r="A56" s="264">
        <v>17</v>
      </c>
      <c r="B56" s="27" t="s">
        <v>85</v>
      </c>
      <c r="C56" s="27" t="s">
        <v>75</v>
      </c>
      <c r="D56" s="28">
        <v>9.16</v>
      </c>
      <c r="E56" s="29">
        <f t="shared" si="2"/>
        <v>0.30533333333333335</v>
      </c>
      <c r="F56" s="272">
        <f>SUM(D56:D59)</f>
        <v>130.12</v>
      </c>
      <c r="G56" s="273">
        <f>F56/30</f>
        <v>4.3373333333333335</v>
      </c>
      <c r="H56" s="30">
        <v>38011</v>
      </c>
      <c r="I56" s="31">
        <f t="shared" si="3"/>
        <v>2.3756875000000002</v>
      </c>
      <c r="J56" s="274">
        <f>SUM(H56:H59)</f>
        <v>93006</v>
      </c>
      <c r="K56" s="273">
        <f>J56/16000</f>
        <v>5.812875</v>
      </c>
      <c r="L56" s="275" t="s">
        <v>75</v>
      </c>
      <c r="M56" s="275" t="s">
        <v>86</v>
      </c>
      <c r="N56" s="32">
        <v>6</v>
      </c>
      <c r="O56" s="276" t="s">
        <v>16</v>
      </c>
    </row>
    <row r="57" spans="1:15" ht="35.25" customHeight="1" x14ac:dyDescent="0.25">
      <c r="A57" s="264"/>
      <c r="B57" s="27" t="s">
        <v>87</v>
      </c>
      <c r="C57" s="27" t="s">
        <v>75</v>
      </c>
      <c r="D57" s="28">
        <v>28.22</v>
      </c>
      <c r="E57" s="29">
        <f t="shared" si="2"/>
        <v>0.94066666666666665</v>
      </c>
      <c r="F57" s="272"/>
      <c r="G57" s="273"/>
      <c r="H57" s="30">
        <v>20364</v>
      </c>
      <c r="I57" s="31">
        <f t="shared" si="3"/>
        <v>1.27275</v>
      </c>
      <c r="J57" s="274"/>
      <c r="K57" s="273"/>
      <c r="L57" s="275"/>
      <c r="M57" s="275"/>
      <c r="N57" s="32"/>
      <c r="O57" s="276"/>
    </row>
    <row r="58" spans="1:15" ht="35.25" customHeight="1" x14ac:dyDescent="0.25">
      <c r="A58" s="264"/>
      <c r="B58" s="27" t="s">
        <v>88</v>
      </c>
      <c r="C58" s="27" t="s">
        <v>75</v>
      </c>
      <c r="D58" s="28">
        <v>20.27</v>
      </c>
      <c r="E58" s="29">
        <f t="shared" si="2"/>
        <v>0.67566666666666664</v>
      </c>
      <c r="F58" s="272"/>
      <c r="G58" s="273"/>
      <c r="H58" s="30">
        <v>14894</v>
      </c>
      <c r="I58" s="31">
        <f t="shared" si="3"/>
        <v>0.93087500000000001</v>
      </c>
      <c r="J58" s="274"/>
      <c r="K58" s="273"/>
      <c r="L58" s="275"/>
      <c r="M58" s="275"/>
      <c r="N58" s="32">
        <v>6</v>
      </c>
      <c r="O58" s="276"/>
    </row>
    <row r="59" spans="1:15" ht="35.25" customHeight="1" x14ac:dyDescent="0.25">
      <c r="A59" s="264"/>
      <c r="B59" s="27" t="s">
        <v>82</v>
      </c>
      <c r="C59" s="27" t="s">
        <v>75</v>
      </c>
      <c r="D59" s="28">
        <v>72.47</v>
      </c>
      <c r="E59" s="29">
        <f>D59/30</f>
        <v>2.4156666666666666</v>
      </c>
      <c r="F59" s="272"/>
      <c r="G59" s="273"/>
      <c r="H59" s="30">
        <v>19737</v>
      </c>
      <c r="I59" s="31">
        <f>H59/16000</f>
        <v>1.2335624999999999</v>
      </c>
      <c r="J59" s="274"/>
      <c r="K59" s="273"/>
      <c r="L59" s="275"/>
      <c r="M59" s="275"/>
      <c r="N59" s="32"/>
      <c r="O59" s="276"/>
    </row>
    <row r="60" spans="1:15" ht="35.25" customHeight="1" x14ac:dyDescent="0.25">
      <c r="A60" s="264">
        <v>18</v>
      </c>
      <c r="B60" s="27" t="s">
        <v>89</v>
      </c>
      <c r="C60" s="27" t="s">
        <v>75</v>
      </c>
      <c r="D60" s="28">
        <v>25.83</v>
      </c>
      <c r="E60" s="29">
        <f t="shared" si="2"/>
        <v>0.86099999999999999</v>
      </c>
      <c r="F60" s="272">
        <f>SUM(D60:D61)</f>
        <v>58.32</v>
      </c>
      <c r="G60" s="273">
        <f>F60/30</f>
        <v>1.944</v>
      </c>
      <c r="H60" s="30">
        <v>18800</v>
      </c>
      <c r="I60" s="31">
        <f t="shared" si="3"/>
        <v>1.175</v>
      </c>
      <c r="J60" s="274">
        <f>SUM(H60:H61)</f>
        <v>59666</v>
      </c>
      <c r="K60" s="273">
        <f>J60/16000</f>
        <v>3.7291249999999998</v>
      </c>
      <c r="L60" s="275" t="s">
        <v>90</v>
      </c>
      <c r="M60" s="275" t="s">
        <v>91</v>
      </c>
      <c r="N60" s="32"/>
      <c r="O60" s="276" t="s">
        <v>16</v>
      </c>
    </row>
    <row r="61" spans="1:15" ht="35.25" customHeight="1" x14ac:dyDescent="0.25">
      <c r="A61" s="264"/>
      <c r="B61" s="27" t="s">
        <v>92</v>
      </c>
      <c r="C61" s="27" t="s">
        <v>75</v>
      </c>
      <c r="D61" s="28">
        <v>32.49</v>
      </c>
      <c r="E61" s="29">
        <f t="shared" si="2"/>
        <v>1.083</v>
      </c>
      <c r="F61" s="272"/>
      <c r="G61" s="273"/>
      <c r="H61" s="30">
        <v>40866</v>
      </c>
      <c r="I61" s="31">
        <f t="shared" si="3"/>
        <v>2.554125</v>
      </c>
      <c r="J61" s="274"/>
      <c r="K61" s="273"/>
      <c r="L61" s="275"/>
      <c r="M61" s="275"/>
      <c r="N61" s="32">
        <v>8</v>
      </c>
      <c r="O61" s="276"/>
    </row>
    <row r="62" spans="1:15" ht="35.25" customHeight="1" x14ac:dyDescent="0.25">
      <c r="A62" s="264">
        <v>19</v>
      </c>
      <c r="B62" s="27" t="s">
        <v>94</v>
      </c>
      <c r="C62" s="27" t="s">
        <v>43</v>
      </c>
      <c r="D62" s="28">
        <v>9.08</v>
      </c>
      <c r="E62" s="29">
        <f t="shared" si="2"/>
        <v>0.30266666666666669</v>
      </c>
      <c r="F62" s="272">
        <f>SUM(D62:D64)</f>
        <v>56.82</v>
      </c>
      <c r="G62" s="273">
        <f>F62/30</f>
        <v>1.8939999999999999</v>
      </c>
      <c r="H62" s="30">
        <v>8849</v>
      </c>
      <c r="I62" s="31">
        <f t="shared" si="3"/>
        <v>0.55306250000000001</v>
      </c>
      <c r="J62" s="274">
        <f>SUM(H62:H64)</f>
        <v>32999</v>
      </c>
      <c r="K62" s="273">
        <f>J62/16000</f>
        <v>2.0624375000000001</v>
      </c>
      <c r="L62" s="275" t="s">
        <v>95</v>
      </c>
      <c r="M62" s="275" t="s">
        <v>96</v>
      </c>
      <c r="N62" s="32"/>
      <c r="O62" s="276" t="s">
        <v>16</v>
      </c>
    </row>
    <row r="63" spans="1:15" ht="35.25" customHeight="1" x14ac:dyDescent="0.25">
      <c r="A63" s="264"/>
      <c r="B63" s="27" t="s">
        <v>97</v>
      </c>
      <c r="C63" s="27" t="s">
        <v>43</v>
      </c>
      <c r="D63" s="28">
        <v>21.95</v>
      </c>
      <c r="E63" s="29">
        <f t="shared" si="2"/>
        <v>0.73166666666666669</v>
      </c>
      <c r="F63" s="272"/>
      <c r="G63" s="273"/>
      <c r="H63" s="30">
        <v>9749</v>
      </c>
      <c r="I63" s="31">
        <f t="shared" si="3"/>
        <v>0.60931250000000003</v>
      </c>
      <c r="J63" s="274"/>
      <c r="K63" s="273"/>
      <c r="L63" s="275"/>
      <c r="M63" s="275"/>
      <c r="N63" s="32">
        <v>6</v>
      </c>
      <c r="O63" s="276"/>
    </row>
    <row r="64" spans="1:15" ht="35.25" customHeight="1" x14ac:dyDescent="0.25">
      <c r="A64" s="264"/>
      <c r="B64" s="27" t="s">
        <v>98</v>
      </c>
      <c r="C64" s="27" t="s">
        <v>43</v>
      </c>
      <c r="D64" s="28">
        <v>25.79</v>
      </c>
      <c r="E64" s="29">
        <f t="shared" si="2"/>
        <v>0.85966666666666669</v>
      </c>
      <c r="F64" s="272"/>
      <c r="G64" s="273"/>
      <c r="H64" s="30">
        <v>14401</v>
      </c>
      <c r="I64" s="31">
        <f t="shared" si="3"/>
        <v>0.90006249999999999</v>
      </c>
      <c r="J64" s="274"/>
      <c r="K64" s="273"/>
      <c r="L64" s="275"/>
      <c r="M64" s="275"/>
      <c r="N64" s="32">
        <v>5</v>
      </c>
      <c r="O64" s="276"/>
    </row>
    <row r="65" spans="1:15" ht="34.5" customHeight="1" x14ac:dyDescent="0.25">
      <c r="A65" s="264">
        <v>20</v>
      </c>
      <c r="B65" s="27" t="s">
        <v>99</v>
      </c>
      <c r="C65" s="27" t="s">
        <v>43</v>
      </c>
      <c r="D65" s="28">
        <v>22.47</v>
      </c>
      <c r="E65" s="29">
        <f t="shared" si="2"/>
        <v>0.749</v>
      </c>
      <c r="F65" s="272">
        <f>SUM(D65:D69)</f>
        <v>96.37</v>
      </c>
      <c r="G65" s="273">
        <f>F65/30</f>
        <v>3.2123333333333335</v>
      </c>
      <c r="H65" s="30">
        <v>57557</v>
      </c>
      <c r="I65" s="31">
        <f t="shared" si="3"/>
        <v>3.5973125000000001</v>
      </c>
      <c r="J65" s="274">
        <f>SUM(H65:H69)</f>
        <v>167217</v>
      </c>
      <c r="K65" s="273">
        <f>J65/16000</f>
        <v>10.451062500000001</v>
      </c>
      <c r="L65" s="275" t="s">
        <v>43</v>
      </c>
      <c r="M65" s="275" t="s">
        <v>103</v>
      </c>
      <c r="N65" s="32"/>
      <c r="O65" s="276" t="s">
        <v>16</v>
      </c>
    </row>
    <row r="66" spans="1:15" ht="34.5" customHeight="1" x14ac:dyDescent="0.25">
      <c r="A66" s="264"/>
      <c r="B66" s="27" t="s">
        <v>100</v>
      </c>
      <c r="C66" s="27" t="s">
        <v>43</v>
      </c>
      <c r="D66" s="28">
        <v>7.04</v>
      </c>
      <c r="E66" s="29">
        <f t="shared" si="2"/>
        <v>0.23466666666666666</v>
      </c>
      <c r="F66" s="272"/>
      <c r="G66" s="273"/>
      <c r="H66" s="30">
        <v>19337</v>
      </c>
      <c r="I66" s="31">
        <f t="shared" si="3"/>
        <v>1.2085625</v>
      </c>
      <c r="J66" s="274"/>
      <c r="K66" s="273"/>
      <c r="L66" s="275"/>
      <c r="M66" s="275"/>
      <c r="N66" s="32"/>
      <c r="O66" s="276"/>
    </row>
    <row r="67" spans="1:15" ht="34.5" customHeight="1" x14ac:dyDescent="0.25">
      <c r="A67" s="264"/>
      <c r="B67" s="27" t="s">
        <v>101</v>
      </c>
      <c r="C67" s="27" t="s">
        <v>43</v>
      </c>
      <c r="D67" s="28">
        <v>14.21</v>
      </c>
      <c r="E67" s="29">
        <f t="shared" si="2"/>
        <v>0.47366666666666668</v>
      </c>
      <c r="F67" s="272"/>
      <c r="G67" s="273"/>
      <c r="H67" s="30">
        <v>25797</v>
      </c>
      <c r="I67" s="31">
        <f t="shared" si="3"/>
        <v>1.6123125</v>
      </c>
      <c r="J67" s="274"/>
      <c r="K67" s="273"/>
      <c r="L67" s="275"/>
      <c r="M67" s="275"/>
      <c r="N67" s="32"/>
      <c r="O67" s="276"/>
    </row>
    <row r="68" spans="1:15" ht="34.5" customHeight="1" x14ac:dyDescent="0.25">
      <c r="A68" s="264"/>
      <c r="B68" s="27" t="s">
        <v>102</v>
      </c>
      <c r="C68" s="27" t="s">
        <v>43</v>
      </c>
      <c r="D68" s="28">
        <v>9.36</v>
      </c>
      <c r="E68" s="29">
        <f>D68/30</f>
        <v>0.312</v>
      </c>
      <c r="F68" s="272"/>
      <c r="G68" s="273"/>
      <c r="H68" s="30">
        <v>29226</v>
      </c>
      <c r="I68" s="31">
        <f>H68/16000</f>
        <v>1.8266249999999999</v>
      </c>
      <c r="J68" s="274"/>
      <c r="K68" s="273"/>
      <c r="L68" s="275"/>
      <c r="M68" s="275"/>
      <c r="N68" s="32">
        <v>6</v>
      </c>
      <c r="O68" s="276"/>
    </row>
    <row r="69" spans="1:15" ht="34.5" customHeight="1" x14ac:dyDescent="0.25">
      <c r="A69" s="264"/>
      <c r="B69" s="27" t="s">
        <v>104</v>
      </c>
      <c r="C69" s="27" t="s">
        <v>43</v>
      </c>
      <c r="D69" s="28">
        <v>43.29</v>
      </c>
      <c r="E69" s="29">
        <f t="shared" si="2"/>
        <v>1.4430000000000001</v>
      </c>
      <c r="F69" s="272"/>
      <c r="G69" s="273"/>
      <c r="H69" s="30">
        <v>35300</v>
      </c>
      <c r="I69" s="31">
        <f t="shared" si="3"/>
        <v>2.2062499999999998</v>
      </c>
      <c r="J69" s="274"/>
      <c r="K69" s="273"/>
      <c r="L69" s="275"/>
      <c r="M69" s="275"/>
      <c r="N69" s="32"/>
      <c r="O69" s="276"/>
    </row>
    <row r="70" spans="1:15" ht="38.25" customHeight="1" x14ac:dyDescent="0.25">
      <c r="A70" s="264">
        <v>21</v>
      </c>
      <c r="B70" s="27" t="s">
        <v>105</v>
      </c>
      <c r="C70" s="27" t="s">
        <v>43</v>
      </c>
      <c r="D70" s="28">
        <v>31.14</v>
      </c>
      <c r="E70" s="29">
        <f t="shared" si="2"/>
        <v>1.038</v>
      </c>
      <c r="F70" s="272">
        <f>SUM(D70:D73)</f>
        <v>97.5</v>
      </c>
      <c r="G70" s="273">
        <f>F70/30</f>
        <v>3.25</v>
      </c>
      <c r="H70" s="30">
        <v>16800</v>
      </c>
      <c r="I70" s="31">
        <f t="shared" si="3"/>
        <v>1.05</v>
      </c>
      <c r="J70" s="274">
        <f>SUM(H70:H73)</f>
        <v>55559</v>
      </c>
      <c r="K70" s="273">
        <f>J70/16000</f>
        <v>3.4724374999999998</v>
      </c>
      <c r="L70" s="275" t="s">
        <v>272</v>
      </c>
      <c r="M70" s="275" t="s">
        <v>106</v>
      </c>
      <c r="N70" s="32">
        <v>4</v>
      </c>
      <c r="O70" s="276" t="s">
        <v>16</v>
      </c>
    </row>
    <row r="71" spans="1:15" ht="38.25" customHeight="1" x14ac:dyDescent="0.25">
      <c r="A71" s="264"/>
      <c r="B71" s="27" t="s">
        <v>107</v>
      </c>
      <c r="C71" s="27" t="s">
        <v>43</v>
      </c>
      <c r="D71" s="28">
        <v>17.37</v>
      </c>
      <c r="E71" s="29">
        <f t="shared" si="2"/>
        <v>0.57900000000000007</v>
      </c>
      <c r="F71" s="272"/>
      <c r="G71" s="273"/>
      <c r="H71" s="30">
        <v>12572</v>
      </c>
      <c r="I71" s="31">
        <f t="shared" si="3"/>
        <v>0.78574999999999995</v>
      </c>
      <c r="J71" s="274"/>
      <c r="K71" s="273"/>
      <c r="L71" s="275"/>
      <c r="M71" s="275"/>
      <c r="N71" s="32">
        <v>4</v>
      </c>
      <c r="O71" s="276"/>
    </row>
    <row r="72" spans="1:15" ht="38.25" customHeight="1" x14ac:dyDescent="0.25">
      <c r="A72" s="264"/>
      <c r="B72" s="27" t="s">
        <v>108</v>
      </c>
      <c r="C72" s="27" t="s">
        <v>43</v>
      </c>
      <c r="D72" s="28">
        <v>26.49</v>
      </c>
      <c r="E72" s="29">
        <f t="shared" si="2"/>
        <v>0.8829999999999999</v>
      </c>
      <c r="F72" s="272"/>
      <c r="G72" s="273"/>
      <c r="H72" s="30">
        <v>13747</v>
      </c>
      <c r="I72" s="31">
        <f t="shared" si="3"/>
        <v>0.85918749999999999</v>
      </c>
      <c r="J72" s="274"/>
      <c r="K72" s="273"/>
      <c r="L72" s="275"/>
      <c r="M72" s="275"/>
      <c r="N72" s="32">
        <v>3</v>
      </c>
      <c r="O72" s="276"/>
    </row>
    <row r="73" spans="1:15" ht="38.25" customHeight="1" x14ac:dyDescent="0.25">
      <c r="A73" s="264"/>
      <c r="B73" s="27" t="s">
        <v>120</v>
      </c>
      <c r="C73" s="27" t="s">
        <v>43</v>
      </c>
      <c r="D73" s="28">
        <v>22.5</v>
      </c>
      <c r="E73" s="29">
        <f>D73/30</f>
        <v>0.75</v>
      </c>
      <c r="F73" s="272"/>
      <c r="G73" s="273"/>
      <c r="H73" s="30">
        <v>12440</v>
      </c>
      <c r="I73" s="31">
        <f>H73/16000</f>
        <v>0.77749999999999997</v>
      </c>
      <c r="J73" s="274"/>
      <c r="K73" s="273"/>
      <c r="L73" s="275"/>
      <c r="M73" s="275"/>
      <c r="N73" s="32"/>
      <c r="O73" s="276"/>
    </row>
    <row r="74" spans="1:15" ht="38.25" customHeight="1" x14ac:dyDescent="0.25">
      <c r="A74" s="264">
        <v>22</v>
      </c>
      <c r="B74" s="27" t="s">
        <v>109</v>
      </c>
      <c r="C74" s="27" t="s">
        <v>43</v>
      </c>
      <c r="D74" s="28">
        <v>14.44</v>
      </c>
      <c r="E74" s="29">
        <f t="shared" si="2"/>
        <v>0.48133333333333334</v>
      </c>
      <c r="F74" s="272">
        <f>SUM(D74:D77)</f>
        <v>57.64</v>
      </c>
      <c r="G74" s="273">
        <f>F74/30</f>
        <v>1.9213333333333333</v>
      </c>
      <c r="H74" s="30">
        <v>18426</v>
      </c>
      <c r="I74" s="31">
        <f t="shared" si="3"/>
        <v>1.1516249999999999</v>
      </c>
      <c r="J74" s="274">
        <f>SUM(H74:H77)</f>
        <v>57825</v>
      </c>
      <c r="K74" s="273">
        <f>J74/16000</f>
        <v>3.6140625000000002</v>
      </c>
      <c r="L74" s="275" t="s">
        <v>110</v>
      </c>
      <c r="M74" s="275" t="s">
        <v>111</v>
      </c>
      <c r="N74" s="32">
        <v>3</v>
      </c>
      <c r="O74" s="276" t="s">
        <v>16</v>
      </c>
    </row>
    <row r="75" spans="1:15" ht="38.25" customHeight="1" x14ac:dyDescent="0.25">
      <c r="A75" s="264"/>
      <c r="B75" s="27" t="s">
        <v>112</v>
      </c>
      <c r="C75" s="27" t="s">
        <v>43</v>
      </c>
      <c r="D75" s="28">
        <v>14.92</v>
      </c>
      <c r="E75" s="29">
        <f t="shared" si="2"/>
        <v>0.49733333333333335</v>
      </c>
      <c r="F75" s="272"/>
      <c r="G75" s="273"/>
      <c r="H75" s="30">
        <v>14285</v>
      </c>
      <c r="I75" s="31">
        <f t="shared" si="3"/>
        <v>0.89281250000000001</v>
      </c>
      <c r="J75" s="274"/>
      <c r="K75" s="273"/>
      <c r="L75" s="275"/>
      <c r="M75" s="275"/>
      <c r="N75" s="32">
        <v>2</v>
      </c>
      <c r="O75" s="276"/>
    </row>
    <row r="76" spans="1:15" ht="38.25" customHeight="1" x14ac:dyDescent="0.25">
      <c r="A76" s="264"/>
      <c r="B76" s="27" t="s">
        <v>113</v>
      </c>
      <c r="C76" s="27" t="s">
        <v>43</v>
      </c>
      <c r="D76" s="28">
        <v>11.36</v>
      </c>
      <c r="E76" s="29">
        <f t="shared" si="2"/>
        <v>0.37866666666666665</v>
      </c>
      <c r="F76" s="272"/>
      <c r="G76" s="273"/>
      <c r="H76" s="30">
        <v>14420</v>
      </c>
      <c r="I76" s="31">
        <f t="shared" si="3"/>
        <v>0.90125</v>
      </c>
      <c r="J76" s="274"/>
      <c r="K76" s="273"/>
      <c r="L76" s="275"/>
      <c r="M76" s="275"/>
      <c r="N76" s="32"/>
      <c r="O76" s="276"/>
    </row>
    <row r="77" spans="1:15" ht="38.25" customHeight="1" x14ac:dyDescent="0.25">
      <c r="A77" s="264"/>
      <c r="B77" s="27" t="s">
        <v>114</v>
      </c>
      <c r="C77" s="27" t="s">
        <v>43</v>
      </c>
      <c r="D77" s="28">
        <v>16.920000000000002</v>
      </c>
      <c r="E77" s="29">
        <f t="shared" si="2"/>
        <v>0.56400000000000006</v>
      </c>
      <c r="F77" s="272"/>
      <c r="G77" s="273"/>
      <c r="H77" s="30">
        <v>10694</v>
      </c>
      <c r="I77" s="31">
        <f t="shared" si="3"/>
        <v>0.66837500000000005</v>
      </c>
      <c r="J77" s="274"/>
      <c r="K77" s="273"/>
      <c r="L77" s="275"/>
      <c r="M77" s="275"/>
      <c r="N77" s="32"/>
      <c r="O77" s="276"/>
    </row>
    <row r="78" spans="1:15" ht="33" customHeight="1" x14ac:dyDescent="0.25">
      <c r="A78" s="264">
        <v>23</v>
      </c>
      <c r="B78" s="27" t="s">
        <v>115</v>
      </c>
      <c r="C78" s="27" t="s">
        <v>84</v>
      </c>
      <c r="D78" s="28">
        <v>35.119999999999997</v>
      </c>
      <c r="E78" s="29">
        <f t="shared" si="2"/>
        <v>1.1706666666666665</v>
      </c>
      <c r="F78" s="272">
        <f>SUM(D78:D81)</f>
        <v>98.86999999999999</v>
      </c>
      <c r="G78" s="273">
        <f>F78/30</f>
        <v>3.2956666666666665</v>
      </c>
      <c r="H78" s="30">
        <v>21333</v>
      </c>
      <c r="I78" s="31">
        <f t="shared" si="3"/>
        <v>1.3333124999999999</v>
      </c>
      <c r="J78" s="274">
        <f>SUM(H78:H81)</f>
        <v>71921</v>
      </c>
      <c r="K78" s="273">
        <f>J78/16000</f>
        <v>4.4950625000000004</v>
      </c>
      <c r="L78" s="275" t="s">
        <v>116</v>
      </c>
      <c r="M78" s="275" t="s">
        <v>117</v>
      </c>
      <c r="N78" s="32">
        <v>6</v>
      </c>
      <c r="O78" s="276" t="s">
        <v>16</v>
      </c>
    </row>
    <row r="79" spans="1:15" ht="33" customHeight="1" x14ac:dyDescent="0.25">
      <c r="A79" s="264"/>
      <c r="B79" s="27" t="s">
        <v>118</v>
      </c>
      <c r="C79" s="27" t="s">
        <v>84</v>
      </c>
      <c r="D79" s="28">
        <v>14.14</v>
      </c>
      <c r="E79" s="29">
        <f t="shared" si="2"/>
        <v>0.47133333333333333</v>
      </c>
      <c r="F79" s="272"/>
      <c r="G79" s="273"/>
      <c r="H79" s="30">
        <v>23281</v>
      </c>
      <c r="I79" s="31">
        <f t="shared" si="3"/>
        <v>1.4550624999999999</v>
      </c>
      <c r="J79" s="274"/>
      <c r="K79" s="273"/>
      <c r="L79" s="275"/>
      <c r="M79" s="275"/>
      <c r="N79" s="32">
        <v>4</v>
      </c>
      <c r="O79" s="276"/>
    </row>
    <row r="80" spans="1:15" ht="33" customHeight="1" x14ac:dyDescent="0.25">
      <c r="A80" s="264"/>
      <c r="B80" s="27" t="s">
        <v>119</v>
      </c>
      <c r="C80" s="27" t="s">
        <v>84</v>
      </c>
      <c r="D80" s="28">
        <v>30.12</v>
      </c>
      <c r="E80" s="29">
        <f t="shared" si="2"/>
        <v>1.004</v>
      </c>
      <c r="F80" s="272"/>
      <c r="G80" s="273"/>
      <c r="H80" s="30">
        <v>12321</v>
      </c>
      <c r="I80" s="31">
        <f t="shared" si="3"/>
        <v>0.77006249999999998</v>
      </c>
      <c r="J80" s="274"/>
      <c r="K80" s="273"/>
      <c r="L80" s="275"/>
      <c r="M80" s="275"/>
      <c r="N80" s="32">
        <v>3</v>
      </c>
      <c r="O80" s="276"/>
    </row>
    <row r="81" spans="1:15" ht="33" customHeight="1" x14ac:dyDescent="0.25">
      <c r="A81" s="264"/>
      <c r="B81" s="63" t="s">
        <v>273</v>
      </c>
      <c r="C81" s="63" t="s">
        <v>84</v>
      </c>
      <c r="D81" s="64">
        <v>19.489999999999998</v>
      </c>
      <c r="E81" s="65">
        <f>D81/30</f>
        <v>0.64966666666666661</v>
      </c>
      <c r="F81" s="272"/>
      <c r="G81" s="273"/>
      <c r="H81" s="64">
        <v>14986</v>
      </c>
      <c r="I81" s="65">
        <f t="shared" si="3"/>
        <v>0.93662500000000004</v>
      </c>
      <c r="J81" s="274"/>
      <c r="K81" s="273"/>
      <c r="L81" s="275"/>
      <c r="M81" s="275"/>
      <c r="N81" s="32"/>
      <c r="O81" s="276"/>
    </row>
    <row r="82" spans="1:15" ht="33" customHeight="1" x14ac:dyDescent="0.25">
      <c r="A82" s="264">
        <v>24</v>
      </c>
      <c r="B82" s="27" t="s">
        <v>123</v>
      </c>
      <c r="C82" s="27" t="s">
        <v>84</v>
      </c>
      <c r="D82" s="28">
        <v>30.47</v>
      </c>
      <c r="E82" s="29">
        <f t="shared" si="2"/>
        <v>1.0156666666666667</v>
      </c>
      <c r="F82" s="272">
        <f>SUM(D82:D83)</f>
        <v>63.73</v>
      </c>
      <c r="G82" s="273">
        <f>F82/30</f>
        <v>2.1243333333333334</v>
      </c>
      <c r="H82" s="30">
        <v>23835</v>
      </c>
      <c r="I82" s="31">
        <f t="shared" si="3"/>
        <v>1.4896875000000001</v>
      </c>
      <c r="J82" s="274">
        <f>SUM(H82:H83)</f>
        <v>53169</v>
      </c>
      <c r="K82" s="273">
        <f>J82/16000</f>
        <v>3.3230624999999998</v>
      </c>
      <c r="L82" s="275" t="s">
        <v>121</v>
      </c>
      <c r="M82" s="275" t="s">
        <v>122</v>
      </c>
      <c r="N82" s="32">
        <v>6</v>
      </c>
      <c r="O82" s="276" t="s">
        <v>16</v>
      </c>
    </row>
    <row r="83" spans="1:15" ht="33" customHeight="1" x14ac:dyDescent="0.25">
      <c r="A83" s="264"/>
      <c r="B83" s="27" t="s">
        <v>124</v>
      </c>
      <c r="C83" s="27" t="s">
        <v>84</v>
      </c>
      <c r="D83" s="28">
        <v>33.26</v>
      </c>
      <c r="E83" s="29">
        <f t="shared" si="2"/>
        <v>1.1086666666666667</v>
      </c>
      <c r="F83" s="272"/>
      <c r="G83" s="273"/>
      <c r="H83" s="30">
        <v>29334</v>
      </c>
      <c r="I83" s="31">
        <f t="shared" si="3"/>
        <v>1.833375</v>
      </c>
      <c r="J83" s="274"/>
      <c r="K83" s="273"/>
      <c r="L83" s="275"/>
      <c r="M83" s="275"/>
      <c r="N83" s="32">
        <v>7</v>
      </c>
      <c r="O83" s="276"/>
    </row>
    <row r="84" spans="1:15" ht="33" customHeight="1" x14ac:dyDescent="0.25">
      <c r="A84" s="246">
        <v>25</v>
      </c>
      <c r="B84" s="27" t="s">
        <v>125</v>
      </c>
      <c r="C84" s="27" t="s">
        <v>84</v>
      </c>
      <c r="D84" s="28">
        <v>21.14</v>
      </c>
      <c r="E84" s="29">
        <f t="shared" si="2"/>
        <v>0.70466666666666666</v>
      </c>
      <c r="F84" s="249">
        <f>SUM(D84:D86)</f>
        <v>54.739999999999995</v>
      </c>
      <c r="G84" s="252">
        <f>F84/30</f>
        <v>1.8246666666666664</v>
      </c>
      <c r="H84" s="30">
        <v>18992</v>
      </c>
      <c r="I84" s="31">
        <f t="shared" si="3"/>
        <v>1.1870000000000001</v>
      </c>
      <c r="J84" s="255">
        <f>SUM(H84:H86)</f>
        <v>62457</v>
      </c>
      <c r="K84" s="252">
        <f>J84/16000</f>
        <v>3.9035625</v>
      </c>
      <c r="L84" s="258" t="s">
        <v>126</v>
      </c>
      <c r="M84" s="258" t="s">
        <v>287</v>
      </c>
      <c r="N84" s="32">
        <v>3</v>
      </c>
      <c r="O84" s="261" t="s">
        <v>16</v>
      </c>
    </row>
    <row r="85" spans="1:15" ht="33" customHeight="1" x14ac:dyDescent="0.25">
      <c r="A85" s="247"/>
      <c r="B85" s="27" t="s">
        <v>127</v>
      </c>
      <c r="C85" s="27" t="s">
        <v>84</v>
      </c>
      <c r="D85" s="28">
        <v>14.61</v>
      </c>
      <c r="E85" s="29">
        <f t="shared" si="2"/>
        <v>0.48699999999999999</v>
      </c>
      <c r="F85" s="250"/>
      <c r="G85" s="253"/>
      <c r="H85" s="30">
        <v>17360</v>
      </c>
      <c r="I85" s="31">
        <f t="shared" si="3"/>
        <v>1.085</v>
      </c>
      <c r="J85" s="256"/>
      <c r="K85" s="253"/>
      <c r="L85" s="259"/>
      <c r="M85" s="259"/>
      <c r="N85" s="32">
        <v>5</v>
      </c>
      <c r="O85" s="262"/>
    </row>
    <row r="86" spans="1:15" ht="33" customHeight="1" x14ac:dyDescent="0.25">
      <c r="A86" s="248"/>
      <c r="B86" s="27" t="s">
        <v>128</v>
      </c>
      <c r="C86" s="27" t="s">
        <v>84</v>
      </c>
      <c r="D86" s="28">
        <v>18.989999999999998</v>
      </c>
      <c r="E86" s="29">
        <f>D86/30</f>
        <v>0.6329999999999999</v>
      </c>
      <c r="F86" s="251"/>
      <c r="G86" s="254"/>
      <c r="H86" s="30">
        <v>26105</v>
      </c>
      <c r="I86" s="31">
        <f>H86/16000</f>
        <v>1.6315625</v>
      </c>
      <c r="J86" s="257"/>
      <c r="K86" s="254"/>
      <c r="L86" s="260"/>
      <c r="M86" s="260"/>
      <c r="N86" s="32"/>
      <c r="O86" s="263"/>
    </row>
    <row r="87" spans="1:15" ht="33" customHeight="1" x14ac:dyDescent="0.25">
      <c r="A87" s="264">
        <v>26</v>
      </c>
      <c r="B87" s="27" t="s">
        <v>131</v>
      </c>
      <c r="C87" s="27" t="s">
        <v>132</v>
      </c>
      <c r="D87" s="28">
        <v>24.21</v>
      </c>
      <c r="E87" s="29">
        <f>D87/5.5</f>
        <v>4.4018181818181823</v>
      </c>
      <c r="F87" s="272">
        <f>SUM(D87:D89)</f>
        <v>77.209999999999994</v>
      </c>
      <c r="G87" s="277">
        <f>F87/5.5</f>
        <v>14.038181818181817</v>
      </c>
      <c r="H87" s="30">
        <v>13218</v>
      </c>
      <c r="I87" s="31">
        <f>H87/21000</f>
        <v>0.62942857142857145</v>
      </c>
      <c r="J87" s="274">
        <f>SUM(H87:H89)</f>
        <v>36195</v>
      </c>
      <c r="K87" s="273">
        <f>J87/21000</f>
        <v>1.7235714285714285</v>
      </c>
      <c r="L87" s="275" t="s">
        <v>133</v>
      </c>
      <c r="M87" s="275" t="s">
        <v>134</v>
      </c>
      <c r="N87" s="32">
        <v>4</v>
      </c>
      <c r="O87" s="276" t="s">
        <v>16</v>
      </c>
    </row>
    <row r="88" spans="1:15" ht="33" customHeight="1" x14ac:dyDescent="0.25">
      <c r="A88" s="264"/>
      <c r="B88" s="27" t="s">
        <v>135</v>
      </c>
      <c r="C88" s="27" t="s">
        <v>132</v>
      </c>
      <c r="D88" s="28">
        <v>21.81</v>
      </c>
      <c r="E88" s="29">
        <f t="shared" si="2"/>
        <v>0.72699999999999998</v>
      </c>
      <c r="F88" s="272"/>
      <c r="G88" s="277"/>
      <c r="H88" s="30">
        <v>10441</v>
      </c>
      <c r="I88" s="31">
        <f>H88/16000</f>
        <v>0.65256250000000005</v>
      </c>
      <c r="J88" s="274"/>
      <c r="K88" s="273"/>
      <c r="L88" s="275"/>
      <c r="M88" s="275"/>
      <c r="N88" s="32"/>
      <c r="O88" s="276"/>
    </row>
    <row r="89" spans="1:15" ht="33" customHeight="1" x14ac:dyDescent="0.25">
      <c r="A89" s="264"/>
      <c r="B89" s="27" t="s">
        <v>136</v>
      </c>
      <c r="C89" s="27" t="s">
        <v>84</v>
      </c>
      <c r="D89" s="28">
        <v>31.19</v>
      </c>
      <c r="E89" s="29">
        <f t="shared" si="2"/>
        <v>1.0396666666666667</v>
      </c>
      <c r="F89" s="272"/>
      <c r="G89" s="277"/>
      <c r="H89" s="30">
        <v>12536</v>
      </c>
      <c r="I89" s="31">
        <f>H89/16000</f>
        <v>0.78349999999999997</v>
      </c>
      <c r="J89" s="274"/>
      <c r="K89" s="273"/>
      <c r="L89" s="275"/>
      <c r="M89" s="275"/>
      <c r="N89" s="32">
        <v>2</v>
      </c>
      <c r="O89" s="276"/>
    </row>
    <row r="90" spans="1:15" ht="33" customHeight="1" x14ac:dyDescent="0.25">
      <c r="A90" s="264">
        <v>27</v>
      </c>
      <c r="B90" s="27" t="s">
        <v>137</v>
      </c>
      <c r="C90" s="27" t="s">
        <v>132</v>
      </c>
      <c r="D90" s="28">
        <v>15.77</v>
      </c>
      <c r="E90" s="29">
        <f>D90/5.5</f>
        <v>2.8672727272727272</v>
      </c>
      <c r="F90" s="272">
        <f>SUM(D90:D91)</f>
        <v>50.849999999999994</v>
      </c>
      <c r="G90" s="273">
        <f>F90/5.5</f>
        <v>9.2454545454545443</v>
      </c>
      <c r="H90" s="30">
        <v>22429</v>
      </c>
      <c r="I90" s="31">
        <f>H90/21000</f>
        <v>1.0680476190476191</v>
      </c>
      <c r="J90" s="274">
        <f>SUM(H90:H91)</f>
        <v>36989</v>
      </c>
      <c r="K90" s="273">
        <f>J90/21000</f>
        <v>1.7613809523809525</v>
      </c>
      <c r="L90" s="275" t="s">
        <v>138</v>
      </c>
      <c r="M90" s="275" t="s">
        <v>139</v>
      </c>
      <c r="N90" s="32">
        <v>5</v>
      </c>
      <c r="O90" s="276" t="s">
        <v>16</v>
      </c>
    </row>
    <row r="91" spans="1:15" ht="33" customHeight="1" x14ac:dyDescent="0.25">
      <c r="A91" s="264"/>
      <c r="B91" s="27" t="s">
        <v>140</v>
      </c>
      <c r="C91" s="27" t="s">
        <v>132</v>
      </c>
      <c r="D91" s="28">
        <v>35.08</v>
      </c>
      <c r="E91" s="29">
        <f>D91/30</f>
        <v>1.1693333333333333</v>
      </c>
      <c r="F91" s="272"/>
      <c r="G91" s="273"/>
      <c r="H91" s="30">
        <v>14560</v>
      </c>
      <c r="I91" s="31">
        <f>H91/16000</f>
        <v>0.91</v>
      </c>
      <c r="J91" s="274"/>
      <c r="K91" s="273"/>
      <c r="L91" s="275"/>
      <c r="M91" s="275"/>
      <c r="N91" s="32">
        <v>5</v>
      </c>
      <c r="O91" s="276"/>
    </row>
    <row r="92" spans="1:15" ht="33.75" customHeight="1" x14ac:dyDescent="0.25">
      <c r="A92" s="264">
        <v>28</v>
      </c>
      <c r="B92" s="27" t="s">
        <v>147</v>
      </c>
      <c r="C92" s="27" t="s">
        <v>132</v>
      </c>
      <c r="D92" s="28">
        <v>16.25</v>
      </c>
      <c r="E92" s="29">
        <f>D92/5.5</f>
        <v>2.9545454545454546</v>
      </c>
      <c r="F92" s="272">
        <f>SUM(D92:D93)</f>
        <v>29.189999999999998</v>
      </c>
      <c r="G92" s="273">
        <f>F92/5.5</f>
        <v>5.3072727272727267</v>
      </c>
      <c r="H92" s="30">
        <v>11442</v>
      </c>
      <c r="I92" s="31">
        <f t="shared" ref="I92:I97" si="4">H92/21000</f>
        <v>0.54485714285714282</v>
      </c>
      <c r="J92" s="274">
        <f>SUM(H92:H93)</f>
        <v>18947</v>
      </c>
      <c r="K92" s="273">
        <f>J92/21000</f>
        <v>0.90223809523809528</v>
      </c>
      <c r="L92" s="275" t="s">
        <v>293</v>
      </c>
      <c r="M92" s="275" t="s">
        <v>274</v>
      </c>
      <c r="N92" s="32">
        <v>2</v>
      </c>
      <c r="O92" s="278" t="s">
        <v>275</v>
      </c>
    </row>
    <row r="93" spans="1:15" ht="33.75" customHeight="1" x14ac:dyDescent="0.25">
      <c r="A93" s="264"/>
      <c r="B93" s="27" t="s">
        <v>148</v>
      </c>
      <c r="C93" s="27" t="s">
        <v>132</v>
      </c>
      <c r="D93" s="28">
        <v>12.94</v>
      </c>
      <c r="E93" s="29">
        <f>D93/5.5</f>
        <v>2.3527272727272726</v>
      </c>
      <c r="F93" s="272"/>
      <c r="G93" s="273"/>
      <c r="H93" s="30">
        <v>7505</v>
      </c>
      <c r="I93" s="31">
        <f t="shared" si="4"/>
        <v>0.35738095238095235</v>
      </c>
      <c r="J93" s="274"/>
      <c r="K93" s="273"/>
      <c r="L93" s="275"/>
      <c r="M93" s="275"/>
      <c r="N93" s="32">
        <v>3</v>
      </c>
      <c r="O93" s="278"/>
    </row>
    <row r="94" spans="1:15" ht="33.75" customHeight="1" x14ac:dyDescent="0.25">
      <c r="A94" s="264">
        <v>29</v>
      </c>
      <c r="B94" s="27" t="s">
        <v>141</v>
      </c>
      <c r="C94" s="27" t="s">
        <v>132</v>
      </c>
      <c r="D94" s="28">
        <v>3.81</v>
      </c>
      <c r="E94" s="29">
        <f t="shared" ref="E94:E99" si="5">D94/5.5</f>
        <v>0.69272727272727275</v>
      </c>
      <c r="F94" s="272">
        <f>SUM(D94:D98)</f>
        <v>21.32</v>
      </c>
      <c r="G94" s="273">
        <f>F94/5.5</f>
        <v>3.8763636363636365</v>
      </c>
      <c r="H94" s="30">
        <v>41673</v>
      </c>
      <c r="I94" s="31">
        <f t="shared" si="4"/>
        <v>1.9844285714285714</v>
      </c>
      <c r="J94" s="274">
        <f>SUM(H94:H98)</f>
        <v>77070</v>
      </c>
      <c r="K94" s="273">
        <f>J94/21000</f>
        <v>3.67</v>
      </c>
      <c r="L94" s="275" t="s">
        <v>132</v>
      </c>
      <c r="M94" s="275" t="s">
        <v>142</v>
      </c>
      <c r="N94" s="32">
        <v>15</v>
      </c>
      <c r="O94" s="276" t="s">
        <v>16</v>
      </c>
    </row>
    <row r="95" spans="1:15" ht="33.75" customHeight="1" x14ac:dyDescent="0.25">
      <c r="A95" s="264"/>
      <c r="B95" s="27" t="s">
        <v>143</v>
      </c>
      <c r="C95" s="27" t="s">
        <v>132</v>
      </c>
      <c r="D95" s="28">
        <v>1.21</v>
      </c>
      <c r="E95" s="29">
        <f t="shared" si="5"/>
        <v>0.22</v>
      </c>
      <c r="F95" s="272"/>
      <c r="G95" s="273"/>
      <c r="H95" s="30">
        <v>9892</v>
      </c>
      <c r="I95" s="31">
        <f t="shared" si="4"/>
        <v>0.47104761904761905</v>
      </c>
      <c r="J95" s="274"/>
      <c r="K95" s="273"/>
      <c r="L95" s="275"/>
      <c r="M95" s="275"/>
      <c r="N95" s="32"/>
      <c r="O95" s="276"/>
    </row>
    <row r="96" spans="1:15" ht="33.75" customHeight="1" x14ac:dyDescent="0.25">
      <c r="A96" s="264"/>
      <c r="B96" s="27" t="s">
        <v>144</v>
      </c>
      <c r="C96" s="27" t="s">
        <v>132</v>
      </c>
      <c r="D96" s="28">
        <v>2.1800000000000002</v>
      </c>
      <c r="E96" s="29">
        <f t="shared" si="5"/>
        <v>0.39636363636363642</v>
      </c>
      <c r="F96" s="272"/>
      <c r="G96" s="273"/>
      <c r="H96" s="30">
        <v>10650</v>
      </c>
      <c r="I96" s="31">
        <f t="shared" si="4"/>
        <v>0.50714285714285712</v>
      </c>
      <c r="J96" s="274"/>
      <c r="K96" s="273"/>
      <c r="L96" s="275"/>
      <c r="M96" s="275"/>
      <c r="N96" s="32"/>
      <c r="O96" s="276"/>
    </row>
    <row r="97" spans="1:15" ht="33.75" customHeight="1" x14ac:dyDescent="0.25">
      <c r="A97" s="264"/>
      <c r="B97" s="27" t="s">
        <v>146</v>
      </c>
      <c r="C97" s="27" t="s">
        <v>132</v>
      </c>
      <c r="D97" s="28">
        <v>2.33</v>
      </c>
      <c r="E97" s="29">
        <f>D97/5.5</f>
        <v>0.42363636363636364</v>
      </c>
      <c r="F97" s="272"/>
      <c r="G97" s="273"/>
      <c r="H97" s="30">
        <v>5761</v>
      </c>
      <c r="I97" s="31">
        <f t="shared" si="4"/>
        <v>0.27433333333333332</v>
      </c>
      <c r="J97" s="274"/>
      <c r="K97" s="273"/>
      <c r="L97" s="275"/>
      <c r="M97" s="275"/>
      <c r="N97" s="32"/>
      <c r="O97" s="276"/>
    </row>
    <row r="98" spans="1:15" ht="33.75" customHeight="1" x14ac:dyDescent="0.25">
      <c r="A98" s="264"/>
      <c r="B98" s="27" t="s">
        <v>145</v>
      </c>
      <c r="C98" s="27" t="s">
        <v>132</v>
      </c>
      <c r="D98" s="28">
        <v>11.79</v>
      </c>
      <c r="E98" s="29">
        <f>D98/30</f>
        <v>0.39299999999999996</v>
      </c>
      <c r="F98" s="272"/>
      <c r="G98" s="273"/>
      <c r="H98" s="30">
        <v>9094</v>
      </c>
      <c r="I98" s="31">
        <f>H98/16000</f>
        <v>0.56837499999999996</v>
      </c>
      <c r="J98" s="274"/>
      <c r="K98" s="273"/>
      <c r="L98" s="275"/>
      <c r="M98" s="275"/>
      <c r="N98" s="32">
        <v>2</v>
      </c>
      <c r="O98" s="276"/>
    </row>
    <row r="99" spans="1:15" ht="33.75" customHeight="1" x14ac:dyDescent="0.25">
      <c r="A99" s="246">
        <v>30</v>
      </c>
      <c r="B99" s="27" t="s">
        <v>149</v>
      </c>
      <c r="C99" s="27" t="s">
        <v>132</v>
      </c>
      <c r="D99" s="28">
        <v>10.62</v>
      </c>
      <c r="E99" s="29">
        <f t="shared" si="5"/>
        <v>1.9309090909090907</v>
      </c>
      <c r="F99" s="249">
        <f>SUM(D99:D100)</f>
        <v>45.599999999999994</v>
      </c>
      <c r="G99" s="252">
        <f>F99/5.5</f>
        <v>8.2909090909090892</v>
      </c>
      <c r="H99" s="30">
        <v>11221</v>
      </c>
      <c r="I99" s="31">
        <f>H99/21000</f>
        <v>0.53433333333333333</v>
      </c>
      <c r="J99" s="255">
        <f>SUM(H99:H100)</f>
        <v>24931</v>
      </c>
      <c r="K99" s="252">
        <f>J99/21000</f>
        <v>1.1871904761904761</v>
      </c>
      <c r="L99" s="258" t="s">
        <v>150</v>
      </c>
      <c r="M99" s="258" t="s">
        <v>292</v>
      </c>
      <c r="N99" s="32">
        <v>5</v>
      </c>
      <c r="O99" s="261" t="s">
        <v>16</v>
      </c>
    </row>
    <row r="100" spans="1:15" ht="33.75" customHeight="1" x14ac:dyDescent="0.25">
      <c r="A100" s="248"/>
      <c r="B100" s="27" t="s">
        <v>151</v>
      </c>
      <c r="C100" s="27" t="s">
        <v>132</v>
      </c>
      <c r="D100" s="28">
        <v>34.979999999999997</v>
      </c>
      <c r="E100" s="29">
        <f>D100/30</f>
        <v>1.1659999999999999</v>
      </c>
      <c r="F100" s="251"/>
      <c r="G100" s="254"/>
      <c r="H100" s="30">
        <v>13710</v>
      </c>
      <c r="I100" s="31">
        <f>H100/16000</f>
        <v>0.85687500000000005</v>
      </c>
      <c r="J100" s="257"/>
      <c r="K100" s="254"/>
      <c r="L100" s="260"/>
      <c r="M100" s="260"/>
      <c r="N100" s="32">
        <v>2</v>
      </c>
      <c r="O100" s="263"/>
    </row>
    <row r="101" spans="1:15" ht="33.75" customHeight="1" x14ac:dyDescent="0.25">
      <c r="A101" s="264">
        <v>31</v>
      </c>
      <c r="B101" s="27" t="s">
        <v>157</v>
      </c>
      <c r="C101" s="27" t="s">
        <v>153</v>
      </c>
      <c r="D101" s="28">
        <v>45.03</v>
      </c>
      <c r="E101" s="29">
        <f>D101/30</f>
        <v>1.5010000000000001</v>
      </c>
      <c r="F101" s="272">
        <f>SUM(D101:D102)</f>
        <v>92.91</v>
      </c>
      <c r="G101" s="273">
        <f>F101/30</f>
        <v>3.097</v>
      </c>
      <c r="H101" s="30">
        <v>10441</v>
      </c>
      <c r="I101" s="31">
        <f>H101/16000</f>
        <v>0.65256250000000005</v>
      </c>
      <c r="J101" s="274">
        <f>SUM(H101:H102)</f>
        <v>21189</v>
      </c>
      <c r="K101" s="273">
        <f>J101/16000</f>
        <v>1.3243125</v>
      </c>
      <c r="L101" s="275" t="s">
        <v>158</v>
      </c>
      <c r="M101" s="275" t="s">
        <v>159</v>
      </c>
      <c r="N101" s="32"/>
      <c r="O101" s="276" t="s">
        <v>16</v>
      </c>
    </row>
    <row r="102" spans="1:15" ht="33.75" customHeight="1" x14ac:dyDescent="0.25">
      <c r="A102" s="264"/>
      <c r="B102" s="27" t="s">
        <v>152</v>
      </c>
      <c r="C102" s="27" t="s">
        <v>153</v>
      </c>
      <c r="D102" s="28">
        <v>47.88</v>
      </c>
      <c r="E102" s="29">
        <f t="shared" ref="E102:E166" si="6">D102/30</f>
        <v>1.5960000000000001</v>
      </c>
      <c r="F102" s="272"/>
      <c r="G102" s="273"/>
      <c r="H102" s="30">
        <v>10748</v>
      </c>
      <c r="I102" s="31">
        <f t="shared" ref="I102:I166" si="7">H102/16000</f>
        <v>0.67174999999999996</v>
      </c>
      <c r="J102" s="274"/>
      <c r="K102" s="273"/>
      <c r="L102" s="275"/>
      <c r="M102" s="275"/>
      <c r="N102" s="32">
        <v>8</v>
      </c>
      <c r="O102" s="276"/>
    </row>
    <row r="103" spans="1:15" ht="33.75" customHeight="1" x14ac:dyDescent="0.25">
      <c r="A103" s="264">
        <v>32</v>
      </c>
      <c r="B103" s="27" t="s">
        <v>155</v>
      </c>
      <c r="C103" s="27" t="s">
        <v>75</v>
      </c>
      <c r="D103" s="28">
        <v>15.08</v>
      </c>
      <c r="E103" s="29">
        <f t="shared" si="6"/>
        <v>0.50266666666666671</v>
      </c>
      <c r="F103" s="272">
        <f>SUM(D103:D105)</f>
        <v>82.11</v>
      </c>
      <c r="G103" s="273">
        <f>F103/30</f>
        <v>2.7370000000000001</v>
      </c>
      <c r="H103" s="30">
        <v>8766</v>
      </c>
      <c r="I103" s="31">
        <f t="shared" si="7"/>
        <v>0.547875</v>
      </c>
      <c r="J103" s="274">
        <f>SUM(H103:H105)</f>
        <v>26565</v>
      </c>
      <c r="K103" s="273">
        <f>J103/16000</f>
        <v>1.6603125000000001</v>
      </c>
      <c r="L103" s="275" t="s">
        <v>154</v>
      </c>
      <c r="M103" s="275" t="s">
        <v>276</v>
      </c>
      <c r="N103" s="32">
        <v>2</v>
      </c>
      <c r="O103" s="276" t="s">
        <v>16</v>
      </c>
    </row>
    <row r="104" spans="1:15" ht="33.75" customHeight="1" x14ac:dyDescent="0.25">
      <c r="A104" s="264"/>
      <c r="B104" s="27" t="s">
        <v>156</v>
      </c>
      <c r="C104" s="27" t="s">
        <v>153</v>
      </c>
      <c r="D104" s="28">
        <v>29.9</v>
      </c>
      <c r="E104" s="29">
        <f t="shared" si="6"/>
        <v>0.99666666666666659</v>
      </c>
      <c r="F104" s="272"/>
      <c r="G104" s="273"/>
      <c r="H104" s="30">
        <v>10322</v>
      </c>
      <c r="I104" s="31">
        <f t="shared" si="7"/>
        <v>0.64512499999999995</v>
      </c>
      <c r="J104" s="274"/>
      <c r="K104" s="273"/>
      <c r="L104" s="275"/>
      <c r="M104" s="275"/>
      <c r="N104" s="37"/>
      <c r="O104" s="276"/>
    </row>
    <row r="105" spans="1:15" ht="33.75" customHeight="1" x14ac:dyDescent="0.25">
      <c r="A105" s="264"/>
      <c r="B105" s="27" t="s">
        <v>160</v>
      </c>
      <c r="C105" s="27" t="s">
        <v>153</v>
      </c>
      <c r="D105" s="28">
        <v>37.130000000000003</v>
      </c>
      <c r="E105" s="29">
        <f>D105/30</f>
        <v>1.2376666666666667</v>
      </c>
      <c r="F105" s="272"/>
      <c r="G105" s="273"/>
      <c r="H105" s="30">
        <v>7477</v>
      </c>
      <c r="I105" s="31">
        <f>H105/16000</f>
        <v>0.46731250000000002</v>
      </c>
      <c r="J105" s="274"/>
      <c r="K105" s="273"/>
      <c r="L105" s="275"/>
      <c r="M105" s="275"/>
      <c r="N105" s="32">
        <v>4</v>
      </c>
      <c r="O105" s="276"/>
    </row>
    <row r="106" spans="1:15" ht="36.75" customHeight="1" x14ac:dyDescent="0.25">
      <c r="A106" s="264">
        <v>33</v>
      </c>
      <c r="B106" s="27" t="s">
        <v>161</v>
      </c>
      <c r="C106" s="27" t="s">
        <v>153</v>
      </c>
      <c r="D106" s="28">
        <v>16.3</v>
      </c>
      <c r="E106" s="29">
        <f t="shared" si="6"/>
        <v>0.54333333333333333</v>
      </c>
      <c r="F106" s="272">
        <f>SUM(D106:D109)</f>
        <v>113.13999999999999</v>
      </c>
      <c r="G106" s="273">
        <f>F106/30</f>
        <v>3.7713333333333328</v>
      </c>
      <c r="H106" s="30">
        <v>7679</v>
      </c>
      <c r="I106" s="31">
        <f t="shared" si="7"/>
        <v>0.47993750000000002</v>
      </c>
      <c r="J106" s="274">
        <f>SUM(H106:H109)</f>
        <v>45728</v>
      </c>
      <c r="K106" s="273">
        <f>J106/16000</f>
        <v>2.8580000000000001</v>
      </c>
      <c r="L106" s="275" t="s">
        <v>153</v>
      </c>
      <c r="M106" s="275" t="s">
        <v>162</v>
      </c>
      <c r="N106" s="32"/>
      <c r="O106" s="276" t="s">
        <v>16</v>
      </c>
    </row>
    <row r="107" spans="1:15" ht="36.75" customHeight="1" x14ac:dyDescent="0.25">
      <c r="A107" s="264"/>
      <c r="B107" s="27" t="s">
        <v>163</v>
      </c>
      <c r="C107" s="27" t="s">
        <v>153</v>
      </c>
      <c r="D107" s="28">
        <v>33.78</v>
      </c>
      <c r="E107" s="29">
        <f t="shared" si="6"/>
        <v>1.1260000000000001</v>
      </c>
      <c r="F107" s="272"/>
      <c r="G107" s="273"/>
      <c r="H107" s="30">
        <v>8365</v>
      </c>
      <c r="I107" s="31">
        <f t="shared" si="7"/>
        <v>0.52281250000000001</v>
      </c>
      <c r="J107" s="274"/>
      <c r="K107" s="273"/>
      <c r="L107" s="275"/>
      <c r="M107" s="275"/>
      <c r="N107" s="32">
        <v>3</v>
      </c>
      <c r="O107" s="276"/>
    </row>
    <row r="108" spans="1:15" ht="36.75" customHeight="1" x14ac:dyDescent="0.25">
      <c r="A108" s="264"/>
      <c r="B108" s="27" t="s">
        <v>176</v>
      </c>
      <c r="C108" s="27" t="s">
        <v>153</v>
      </c>
      <c r="D108" s="28">
        <v>35.65</v>
      </c>
      <c r="E108" s="29">
        <f>D108/30</f>
        <v>1.1883333333333332</v>
      </c>
      <c r="F108" s="272"/>
      <c r="G108" s="273"/>
      <c r="H108" s="30">
        <v>16026</v>
      </c>
      <c r="I108" s="31">
        <f>H108/16000</f>
        <v>1.001625</v>
      </c>
      <c r="J108" s="274"/>
      <c r="K108" s="273"/>
      <c r="L108" s="275"/>
      <c r="M108" s="275"/>
      <c r="N108" s="32"/>
      <c r="O108" s="276"/>
    </row>
    <row r="109" spans="1:15" ht="36.75" customHeight="1" x14ac:dyDescent="0.25">
      <c r="A109" s="264"/>
      <c r="B109" s="27" t="s">
        <v>164</v>
      </c>
      <c r="C109" s="27" t="s">
        <v>153</v>
      </c>
      <c r="D109" s="28">
        <v>27.41</v>
      </c>
      <c r="E109" s="29">
        <f t="shared" si="6"/>
        <v>0.91366666666666663</v>
      </c>
      <c r="F109" s="272"/>
      <c r="G109" s="273"/>
      <c r="H109" s="30">
        <v>13658</v>
      </c>
      <c r="I109" s="31">
        <f t="shared" si="7"/>
        <v>0.85362499999999997</v>
      </c>
      <c r="J109" s="274"/>
      <c r="K109" s="273"/>
      <c r="L109" s="275"/>
      <c r="M109" s="275"/>
      <c r="N109" s="32">
        <v>4</v>
      </c>
      <c r="O109" s="276"/>
    </row>
    <row r="110" spans="1:15" ht="36.75" customHeight="1" x14ac:dyDescent="0.25">
      <c r="A110" s="264">
        <v>34</v>
      </c>
      <c r="B110" s="27" t="s">
        <v>165</v>
      </c>
      <c r="C110" s="27" t="s">
        <v>153</v>
      </c>
      <c r="D110" s="28">
        <v>32.47</v>
      </c>
      <c r="E110" s="29">
        <f t="shared" si="6"/>
        <v>1.0823333333333334</v>
      </c>
      <c r="F110" s="272">
        <f>SUM(D110:D111)</f>
        <v>65.599999999999994</v>
      </c>
      <c r="G110" s="273">
        <f>F110/30</f>
        <v>2.1866666666666665</v>
      </c>
      <c r="H110" s="30">
        <v>10675</v>
      </c>
      <c r="I110" s="31">
        <f t="shared" si="7"/>
        <v>0.66718750000000004</v>
      </c>
      <c r="J110" s="274">
        <f>SUM(H110:H111)</f>
        <v>31346</v>
      </c>
      <c r="K110" s="273">
        <f>J110/16000</f>
        <v>1.959125</v>
      </c>
      <c r="L110" s="275" t="s">
        <v>166</v>
      </c>
      <c r="M110" s="275" t="s">
        <v>167</v>
      </c>
      <c r="N110" s="32">
        <v>6</v>
      </c>
      <c r="O110" s="276" t="s">
        <v>16</v>
      </c>
    </row>
    <row r="111" spans="1:15" ht="36.75" customHeight="1" x14ac:dyDescent="0.25">
      <c r="A111" s="264"/>
      <c r="B111" s="27" t="s">
        <v>168</v>
      </c>
      <c r="C111" s="27" t="s">
        <v>153</v>
      </c>
      <c r="D111" s="28">
        <v>33.130000000000003</v>
      </c>
      <c r="E111" s="29">
        <f t="shared" si="6"/>
        <v>1.1043333333333334</v>
      </c>
      <c r="F111" s="272"/>
      <c r="G111" s="273"/>
      <c r="H111" s="30">
        <v>20671</v>
      </c>
      <c r="I111" s="31">
        <f t="shared" si="7"/>
        <v>1.2919375</v>
      </c>
      <c r="J111" s="274"/>
      <c r="K111" s="273"/>
      <c r="L111" s="275"/>
      <c r="M111" s="275"/>
      <c r="N111" s="32">
        <v>10</v>
      </c>
      <c r="O111" s="276"/>
    </row>
    <row r="112" spans="1:15" ht="36.75" customHeight="1" x14ac:dyDescent="0.25">
      <c r="A112" s="246">
        <v>35</v>
      </c>
      <c r="B112" s="27" t="s">
        <v>173</v>
      </c>
      <c r="C112" s="27" t="s">
        <v>153</v>
      </c>
      <c r="D112" s="28">
        <v>52.99</v>
      </c>
      <c r="E112" s="29">
        <f t="shared" si="6"/>
        <v>1.7663333333333333</v>
      </c>
      <c r="F112" s="249">
        <f>SUM(D112:D114)</f>
        <v>107.97</v>
      </c>
      <c r="G112" s="252">
        <f>F112/30</f>
        <v>3.5989999999999998</v>
      </c>
      <c r="H112" s="30">
        <v>23371</v>
      </c>
      <c r="I112" s="31">
        <f t="shared" si="7"/>
        <v>1.4606874999999999</v>
      </c>
      <c r="J112" s="255">
        <f>SUM(H112:H113)</f>
        <v>46119</v>
      </c>
      <c r="K112" s="252">
        <f>J112/16000</f>
        <v>2.8824375</v>
      </c>
      <c r="L112" s="258" t="s">
        <v>171</v>
      </c>
      <c r="M112" s="258" t="s">
        <v>172</v>
      </c>
      <c r="N112" s="32"/>
      <c r="O112" s="261" t="s">
        <v>16</v>
      </c>
    </row>
    <row r="113" spans="1:15" ht="36.75" customHeight="1" x14ac:dyDescent="0.25">
      <c r="A113" s="247"/>
      <c r="B113" s="27" t="s">
        <v>174</v>
      </c>
      <c r="C113" s="27" t="s">
        <v>153</v>
      </c>
      <c r="D113" s="28">
        <v>49.48</v>
      </c>
      <c r="E113" s="29">
        <f t="shared" si="6"/>
        <v>1.6493333333333333</v>
      </c>
      <c r="F113" s="250"/>
      <c r="G113" s="253"/>
      <c r="H113" s="30">
        <v>22748</v>
      </c>
      <c r="I113" s="31">
        <f t="shared" si="7"/>
        <v>1.4217500000000001</v>
      </c>
      <c r="J113" s="256"/>
      <c r="K113" s="253"/>
      <c r="L113" s="259"/>
      <c r="M113" s="259"/>
      <c r="N113" s="32">
        <v>9</v>
      </c>
      <c r="O113" s="262"/>
    </row>
    <row r="114" spans="1:15" ht="55.5" customHeight="1" x14ac:dyDescent="0.25">
      <c r="A114" s="248"/>
      <c r="B114" s="71" t="s">
        <v>294</v>
      </c>
      <c r="C114" s="27" t="s">
        <v>170</v>
      </c>
      <c r="D114" s="28">
        <v>5.5</v>
      </c>
      <c r="E114" s="29">
        <f t="shared" si="6"/>
        <v>0.18333333333333332</v>
      </c>
      <c r="F114" s="251"/>
      <c r="G114" s="254"/>
      <c r="H114" s="30">
        <v>1540</v>
      </c>
      <c r="I114" s="31">
        <f t="shared" si="7"/>
        <v>9.6250000000000002E-2</v>
      </c>
      <c r="J114" s="257"/>
      <c r="K114" s="254"/>
      <c r="L114" s="260"/>
      <c r="M114" s="260"/>
      <c r="N114" s="32"/>
      <c r="O114" s="263"/>
    </row>
    <row r="115" spans="1:15" ht="36.75" customHeight="1" x14ac:dyDescent="0.25">
      <c r="A115" s="246">
        <v>36</v>
      </c>
      <c r="B115" s="27" t="s">
        <v>175</v>
      </c>
      <c r="C115" s="27" t="s">
        <v>153</v>
      </c>
      <c r="D115" s="28">
        <v>21.44</v>
      </c>
      <c r="E115" s="29">
        <f>D115/30</f>
        <v>0.71466666666666667</v>
      </c>
      <c r="F115" s="249">
        <f>SUM(D115:D117)</f>
        <v>52.290000000000006</v>
      </c>
      <c r="G115" s="252">
        <f>F115/30</f>
        <v>1.7430000000000001</v>
      </c>
      <c r="H115" s="30">
        <v>11684</v>
      </c>
      <c r="I115" s="31">
        <f>H115/16000</f>
        <v>0.73024999999999995</v>
      </c>
      <c r="J115" s="255">
        <f>SUM(H115:H117)</f>
        <v>36870</v>
      </c>
      <c r="K115" s="252">
        <f>J115/16000</f>
        <v>2.3043749999999998</v>
      </c>
      <c r="L115" s="258" t="s">
        <v>277</v>
      </c>
      <c r="M115" s="258" t="s">
        <v>178</v>
      </c>
      <c r="N115" s="32"/>
      <c r="O115" s="261" t="s">
        <v>16</v>
      </c>
    </row>
    <row r="116" spans="1:15" ht="36.75" customHeight="1" x14ac:dyDescent="0.25">
      <c r="A116" s="247"/>
      <c r="B116" s="27" t="s">
        <v>177</v>
      </c>
      <c r="C116" s="27" t="s">
        <v>170</v>
      </c>
      <c r="D116" s="28">
        <v>13.04</v>
      </c>
      <c r="E116" s="29">
        <f>D116/30</f>
        <v>0.43466666666666665</v>
      </c>
      <c r="F116" s="250"/>
      <c r="G116" s="253"/>
      <c r="H116" s="30">
        <v>9841</v>
      </c>
      <c r="I116" s="31">
        <f>H116/16000</f>
        <v>0.61506249999999996</v>
      </c>
      <c r="J116" s="256"/>
      <c r="K116" s="253"/>
      <c r="L116" s="259"/>
      <c r="M116" s="259"/>
      <c r="N116" s="32"/>
      <c r="O116" s="262"/>
    </row>
    <row r="117" spans="1:15" ht="36.75" customHeight="1" x14ac:dyDescent="0.25">
      <c r="A117" s="248"/>
      <c r="B117" s="27" t="s">
        <v>179</v>
      </c>
      <c r="C117" s="27" t="s">
        <v>170</v>
      </c>
      <c r="D117" s="28">
        <v>17.809999999999999</v>
      </c>
      <c r="E117" s="29">
        <f t="shared" si="6"/>
        <v>0.59366666666666668</v>
      </c>
      <c r="F117" s="251"/>
      <c r="G117" s="254"/>
      <c r="H117" s="30">
        <v>15345</v>
      </c>
      <c r="I117" s="31">
        <f t="shared" si="7"/>
        <v>0.95906250000000004</v>
      </c>
      <c r="J117" s="257"/>
      <c r="K117" s="254"/>
      <c r="L117" s="260"/>
      <c r="M117" s="260"/>
      <c r="N117" s="32">
        <v>4</v>
      </c>
      <c r="O117" s="263"/>
    </row>
    <row r="118" spans="1:15" ht="38.25" customHeight="1" x14ac:dyDescent="0.25">
      <c r="A118" s="246">
        <v>37</v>
      </c>
      <c r="B118" s="27" t="s">
        <v>169</v>
      </c>
      <c r="C118" s="27" t="s">
        <v>170</v>
      </c>
      <c r="D118" s="28">
        <v>17.03</v>
      </c>
      <c r="E118" s="29">
        <f>D118/30</f>
        <v>0.56766666666666665</v>
      </c>
      <c r="F118" s="249">
        <f>SUM(D118:D119)</f>
        <v>55.63</v>
      </c>
      <c r="G118" s="252">
        <f>F118/30</f>
        <v>1.8543333333333334</v>
      </c>
      <c r="H118" s="30">
        <v>9992</v>
      </c>
      <c r="I118" s="31">
        <f>H118/16000</f>
        <v>0.62450000000000006</v>
      </c>
      <c r="J118" s="255">
        <f>SUM(H118:H119)</f>
        <v>29608</v>
      </c>
      <c r="K118" s="252">
        <f>J118/16000</f>
        <v>1.8505</v>
      </c>
      <c r="L118" s="258" t="s">
        <v>288</v>
      </c>
      <c r="M118" s="258" t="s">
        <v>289</v>
      </c>
      <c r="N118" s="32"/>
      <c r="O118" s="261" t="s">
        <v>16</v>
      </c>
    </row>
    <row r="119" spans="1:15" ht="38.25" customHeight="1" x14ac:dyDescent="0.25">
      <c r="A119" s="248"/>
      <c r="B119" s="27" t="s">
        <v>180</v>
      </c>
      <c r="C119" s="27" t="s">
        <v>170</v>
      </c>
      <c r="D119" s="28">
        <v>38.6</v>
      </c>
      <c r="E119" s="29">
        <f t="shared" si="6"/>
        <v>1.2866666666666666</v>
      </c>
      <c r="F119" s="251"/>
      <c r="G119" s="254"/>
      <c r="H119" s="30">
        <v>19616</v>
      </c>
      <c r="I119" s="31">
        <f t="shared" si="7"/>
        <v>1.226</v>
      </c>
      <c r="J119" s="257"/>
      <c r="K119" s="254"/>
      <c r="L119" s="260"/>
      <c r="M119" s="260"/>
      <c r="N119" s="32">
        <v>5</v>
      </c>
      <c r="O119" s="263"/>
    </row>
    <row r="120" spans="1:15" ht="38.25" customHeight="1" x14ac:dyDescent="0.25">
      <c r="A120" s="264">
        <v>38</v>
      </c>
      <c r="B120" s="27" t="s">
        <v>181</v>
      </c>
      <c r="C120" s="27" t="s">
        <v>170</v>
      </c>
      <c r="D120" s="28">
        <v>17.14</v>
      </c>
      <c r="E120" s="29">
        <f t="shared" si="6"/>
        <v>0.57133333333333336</v>
      </c>
      <c r="F120" s="272">
        <f>SUM(D120:D124)</f>
        <v>140.5</v>
      </c>
      <c r="G120" s="273">
        <f>F120/30</f>
        <v>4.6833333333333336</v>
      </c>
      <c r="H120" s="30">
        <v>15185</v>
      </c>
      <c r="I120" s="31">
        <f t="shared" si="7"/>
        <v>0.94906250000000003</v>
      </c>
      <c r="J120" s="274">
        <f>SUM(H120:H124)</f>
        <v>104304</v>
      </c>
      <c r="K120" s="273">
        <f>J120/16000</f>
        <v>6.5190000000000001</v>
      </c>
      <c r="L120" s="275" t="s">
        <v>170</v>
      </c>
      <c r="M120" s="275" t="s">
        <v>182</v>
      </c>
      <c r="N120" s="32"/>
      <c r="O120" s="276" t="s">
        <v>16</v>
      </c>
    </row>
    <row r="121" spans="1:15" ht="38.25" customHeight="1" x14ac:dyDescent="0.25">
      <c r="A121" s="264"/>
      <c r="B121" s="27" t="s">
        <v>183</v>
      </c>
      <c r="C121" s="27" t="s">
        <v>170</v>
      </c>
      <c r="D121" s="28">
        <v>37.54</v>
      </c>
      <c r="E121" s="29">
        <f>D121/30</f>
        <v>1.2513333333333334</v>
      </c>
      <c r="F121" s="272"/>
      <c r="G121" s="273"/>
      <c r="H121" s="30">
        <v>24228</v>
      </c>
      <c r="I121" s="31">
        <f>H121/16000</f>
        <v>1.5142500000000001</v>
      </c>
      <c r="J121" s="274"/>
      <c r="K121" s="273"/>
      <c r="L121" s="275"/>
      <c r="M121" s="275"/>
      <c r="N121" s="32"/>
      <c r="O121" s="276"/>
    </row>
    <row r="122" spans="1:15" ht="38.25" customHeight="1" x14ac:dyDescent="0.25">
      <c r="A122" s="264"/>
      <c r="B122" s="27" t="s">
        <v>184</v>
      </c>
      <c r="C122" s="27" t="s">
        <v>170</v>
      </c>
      <c r="D122" s="28">
        <v>47.23</v>
      </c>
      <c r="E122" s="29">
        <f>D122/30</f>
        <v>1.5743333333333331</v>
      </c>
      <c r="F122" s="272"/>
      <c r="G122" s="273"/>
      <c r="H122" s="30">
        <v>21686</v>
      </c>
      <c r="I122" s="31">
        <f>H122/16000</f>
        <v>1.355375</v>
      </c>
      <c r="J122" s="274"/>
      <c r="K122" s="273"/>
      <c r="L122" s="275"/>
      <c r="M122" s="275"/>
      <c r="N122" s="32"/>
      <c r="O122" s="276"/>
    </row>
    <row r="123" spans="1:15" ht="38.25" customHeight="1" x14ac:dyDescent="0.25">
      <c r="A123" s="264"/>
      <c r="B123" s="27" t="s">
        <v>185</v>
      </c>
      <c r="C123" s="27" t="s">
        <v>170</v>
      </c>
      <c r="D123" s="28">
        <v>24.64</v>
      </c>
      <c r="E123" s="29">
        <f t="shared" si="6"/>
        <v>0.82133333333333336</v>
      </c>
      <c r="F123" s="272"/>
      <c r="G123" s="273"/>
      <c r="H123" s="30">
        <v>20112</v>
      </c>
      <c r="I123" s="31">
        <f t="shared" si="7"/>
        <v>1.2569999999999999</v>
      </c>
      <c r="J123" s="274"/>
      <c r="K123" s="273"/>
      <c r="L123" s="275"/>
      <c r="M123" s="275"/>
      <c r="N123" s="32"/>
      <c r="O123" s="276"/>
    </row>
    <row r="124" spans="1:15" ht="38.25" customHeight="1" x14ac:dyDescent="0.25">
      <c r="A124" s="264"/>
      <c r="B124" s="27" t="s">
        <v>186</v>
      </c>
      <c r="C124" s="27" t="s">
        <v>170</v>
      </c>
      <c r="D124" s="28">
        <v>13.95</v>
      </c>
      <c r="E124" s="29">
        <f t="shared" si="6"/>
        <v>0.46499999999999997</v>
      </c>
      <c r="F124" s="272"/>
      <c r="G124" s="273"/>
      <c r="H124" s="30">
        <v>23093</v>
      </c>
      <c r="I124" s="31">
        <f t="shared" si="7"/>
        <v>1.4433125</v>
      </c>
      <c r="J124" s="274"/>
      <c r="K124" s="273"/>
      <c r="L124" s="275"/>
      <c r="M124" s="275"/>
      <c r="N124" s="32">
        <v>4</v>
      </c>
      <c r="O124" s="276"/>
    </row>
    <row r="125" spans="1:15" ht="38.25" customHeight="1" x14ac:dyDescent="0.25">
      <c r="A125" s="246">
        <v>39</v>
      </c>
      <c r="B125" s="27" t="s">
        <v>187</v>
      </c>
      <c r="C125" s="27" t="s">
        <v>170</v>
      </c>
      <c r="D125" s="28">
        <v>87.07</v>
      </c>
      <c r="E125" s="29">
        <f t="shared" si="6"/>
        <v>2.902333333333333</v>
      </c>
      <c r="F125" s="249">
        <f>SUM(D125:D127)-128</f>
        <v>183.45999999999998</v>
      </c>
      <c r="G125" s="252">
        <f>F125/60</f>
        <v>3.0576666666666665</v>
      </c>
      <c r="H125" s="30">
        <v>15426</v>
      </c>
      <c r="I125" s="31">
        <f t="shared" si="7"/>
        <v>0.96412500000000001</v>
      </c>
      <c r="J125" s="255">
        <f>SUM(H125:H127)-H128</f>
        <v>78491</v>
      </c>
      <c r="K125" s="252">
        <f>J125/16000</f>
        <v>4.9056875</v>
      </c>
      <c r="L125" s="258" t="s">
        <v>191</v>
      </c>
      <c r="M125" s="258" t="s">
        <v>188</v>
      </c>
      <c r="N125" s="32">
        <v>4</v>
      </c>
      <c r="O125" s="261" t="s">
        <v>16</v>
      </c>
    </row>
    <row r="126" spans="1:15" ht="38.25" customHeight="1" x14ac:dyDescent="0.25">
      <c r="A126" s="247"/>
      <c r="B126" s="27" t="s">
        <v>189</v>
      </c>
      <c r="C126" s="27" t="s">
        <v>170</v>
      </c>
      <c r="D126" s="28">
        <v>104.27</v>
      </c>
      <c r="E126" s="29">
        <f>D126/30</f>
        <v>3.4756666666666667</v>
      </c>
      <c r="F126" s="250"/>
      <c r="G126" s="253"/>
      <c r="H126" s="30">
        <v>31872</v>
      </c>
      <c r="I126" s="31">
        <f>H126/16000</f>
        <v>1.992</v>
      </c>
      <c r="J126" s="256"/>
      <c r="K126" s="253"/>
      <c r="L126" s="259"/>
      <c r="M126" s="259"/>
      <c r="N126" s="32"/>
      <c r="O126" s="262"/>
    </row>
    <row r="127" spans="1:15" ht="38.25" customHeight="1" x14ac:dyDescent="0.25">
      <c r="A127" s="247"/>
      <c r="B127" s="27" t="s">
        <v>190</v>
      </c>
      <c r="C127" s="27" t="s">
        <v>170</v>
      </c>
      <c r="D127" s="28">
        <v>120.12</v>
      </c>
      <c r="E127" s="29">
        <f>D127/30</f>
        <v>4.0040000000000004</v>
      </c>
      <c r="F127" s="250"/>
      <c r="G127" s="253"/>
      <c r="H127" s="30">
        <v>32697</v>
      </c>
      <c r="I127" s="31">
        <f>H127/16000</f>
        <v>2.0435625000000002</v>
      </c>
      <c r="J127" s="256"/>
      <c r="K127" s="253"/>
      <c r="L127" s="259"/>
      <c r="M127" s="259"/>
      <c r="N127" s="32">
        <v>8</v>
      </c>
      <c r="O127" s="262"/>
    </row>
    <row r="128" spans="1:15" ht="83.25" customHeight="1" x14ac:dyDescent="0.25">
      <c r="A128" s="248"/>
      <c r="B128" s="71" t="s">
        <v>295</v>
      </c>
      <c r="C128" s="27" t="s">
        <v>170</v>
      </c>
      <c r="D128" s="28">
        <v>5.5</v>
      </c>
      <c r="E128" s="29">
        <f>D128/30</f>
        <v>0.18333333333333332</v>
      </c>
      <c r="F128" s="251"/>
      <c r="G128" s="254"/>
      <c r="H128" s="30">
        <v>1504</v>
      </c>
      <c r="I128" s="31">
        <f>H128/16000</f>
        <v>9.4E-2</v>
      </c>
      <c r="J128" s="257"/>
      <c r="K128" s="254"/>
      <c r="L128" s="260"/>
      <c r="M128" s="260"/>
      <c r="N128" s="32"/>
      <c r="O128" s="263"/>
    </row>
    <row r="129" spans="1:15" ht="36" customHeight="1" x14ac:dyDescent="0.25">
      <c r="A129" s="264">
        <v>40</v>
      </c>
      <c r="B129" s="27" t="s">
        <v>192</v>
      </c>
      <c r="C129" s="27" t="s">
        <v>170</v>
      </c>
      <c r="D129" s="28">
        <v>68.7</v>
      </c>
      <c r="E129" s="29">
        <f t="shared" si="6"/>
        <v>2.29</v>
      </c>
      <c r="F129" s="272">
        <f>SUM(D129:D130)</f>
        <v>122.71000000000001</v>
      </c>
      <c r="G129" s="273">
        <f>F129/30</f>
        <v>4.0903333333333336</v>
      </c>
      <c r="H129" s="30">
        <v>11467</v>
      </c>
      <c r="I129" s="31">
        <f t="shared" si="7"/>
        <v>0.71668750000000003</v>
      </c>
      <c r="J129" s="274">
        <f>SUM(H129:H130)</f>
        <v>22007</v>
      </c>
      <c r="K129" s="273">
        <f>J129/16000</f>
        <v>1.3754375000000001</v>
      </c>
      <c r="L129" s="275" t="s">
        <v>193</v>
      </c>
      <c r="M129" s="275" t="s">
        <v>194</v>
      </c>
      <c r="N129" s="32"/>
      <c r="O129" s="276" t="s">
        <v>16</v>
      </c>
    </row>
    <row r="130" spans="1:15" ht="36" customHeight="1" x14ac:dyDescent="0.25">
      <c r="A130" s="264"/>
      <c r="B130" s="27" t="s">
        <v>195</v>
      </c>
      <c r="C130" s="27" t="s">
        <v>170</v>
      </c>
      <c r="D130" s="28">
        <v>54.01</v>
      </c>
      <c r="E130" s="29">
        <f>D130/30</f>
        <v>1.8003333333333333</v>
      </c>
      <c r="F130" s="272"/>
      <c r="G130" s="273"/>
      <c r="H130" s="30">
        <v>10540</v>
      </c>
      <c r="I130" s="31">
        <f>H130/16000</f>
        <v>0.65874999999999995</v>
      </c>
      <c r="J130" s="274"/>
      <c r="K130" s="273"/>
      <c r="L130" s="275"/>
      <c r="M130" s="275"/>
      <c r="N130" s="32">
        <v>5</v>
      </c>
      <c r="O130" s="276"/>
    </row>
    <row r="131" spans="1:15" ht="36" customHeight="1" x14ac:dyDescent="0.25">
      <c r="A131" s="264">
        <v>41</v>
      </c>
      <c r="B131" s="27" t="s">
        <v>196</v>
      </c>
      <c r="C131" s="27" t="s">
        <v>170</v>
      </c>
      <c r="D131" s="28">
        <v>63.17</v>
      </c>
      <c r="E131" s="29">
        <f t="shared" si="6"/>
        <v>2.1056666666666666</v>
      </c>
      <c r="F131" s="272">
        <f>SUM(D131:D132)</f>
        <v>96.44</v>
      </c>
      <c r="G131" s="273">
        <f>F131/30</f>
        <v>3.2146666666666666</v>
      </c>
      <c r="H131" s="30">
        <v>24005</v>
      </c>
      <c r="I131" s="31">
        <f t="shared" si="7"/>
        <v>1.5003124999999999</v>
      </c>
      <c r="J131" s="274">
        <f>SUM(H131:H132)</f>
        <v>44866</v>
      </c>
      <c r="K131" s="273">
        <f>J131/16000</f>
        <v>2.804125</v>
      </c>
      <c r="L131" s="275" t="s">
        <v>197</v>
      </c>
      <c r="M131" s="275" t="s">
        <v>198</v>
      </c>
      <c r="N131" s="32">
        <v>12</v>
      </c>
      <c r="O131" s="276" t="s">
        <v>16</v>
      </c>
    </row>
    <row r="132" spans="1:15" ht="36" customHeight="1" x14ac:dyDescent="0.25">
      <c r="A132" s="264"/>
      <c r="B132" s="27" t="s">
        <v>199</v>
      </c>
      <c r="C132" s="27" t="s">
        <v>130</v>
      </c>
      <c r="D132" s="28">
        <v>33.270000000000003</v>
      </c>
      <c r="E132" s="29">
        <f t="shared" si="6"/>
        <v>1.1090000000000002</v>
      </c>
      <c r="F132" s="272"/>
      <c r="G132" s="273"/>
      <c r="H132" s="30">
        <v>20861</v>
      </c>
      <c r="I132" s="31">
        <f t="shared" si="7"/>
        <v>1.3038125</v>
      </c>
      <c r="J132" s="274"/>
      <c r="K132" s="273"/>
      <c r="L132" s="275"/>
      <c r="M132" s="275"/>
      <c r="N132" s="32"/>
      <c r="O132" s="276"/>
    </row>
    <row r="133" spans="1:15" ht="36" customHeight="1" x14ac:dyDescent="0.25">
      <c r="A133" s="246">
        <v>42</v>
      </c>
      <c r="B133" s="27" t="s">
        <v>129</v>
      </c>
      <c r="C133" s="27" t="s">
        <v>130</v>
      </c>
      <c r="D133" s="28">
        <v>56.35</v>
      </c>
      <c r="E133" s="29">
        <f>D133/30</f>
        <v>1.8783333333333334</v>
      </c>
      <c r="F133" s="249">
        <f>SUM(D133:D134)</f>
        <v>84.32</v>
      </c>
      <c r="G133" s="252">
        <f>F133/30</f>
        <v>2.8106666666666666</v>
      </c>
      <c r="H133" s="30">
        <v>18830</v>
      </c>
      <c r="I133" s="31">
        <f>H133/16000</f>
        <v>1.1768749999999999</v>
      </c>
      <c r="J133" s="255">
        <f>SUM(H133:H134)</f>
        <v>35313</v>
      </c>
      <c r="K133" s="252">
        <f>J133/16000</f>
        <v>2.2070625000000001</v>
      </c>
      <c r="L133" s="258" t="s">
        <v>286</v>
      </c>
      <c r="M133" s="258" t="s">
        <v>202</v>
      </c>
      <c r="N133" s="32"/>
      <c r="O133" s="261" t="s">
        <v>16</v>
      </c>
    </row>
    <row r="134" spans="1:15" ht="36" customHeight="1" x14ac:dyDescent="0.25">
      <c r="A134" s="248"/>
      <c r="B134" s="27" t="s">
        <v>200</v>
      </c>
      <c r="C134" s="27" t="s">
        <v>130</v>
      </c>
      <c r="D134" s="28">
        <v>27.97</v>
      </c>
      <c r="E134" s="29">
        <f>D134/30</f>
        <v>0.93233333333333335</v>
      </c>
      <c r="F134" s="251"/>
      <c r="G134" s="254"/>
      <c r="H134" s="30">
        <v>16483</v>
      </c>
      <c r="I134" s="31">
        <f>H134/16000</f>
        <v>1.0301875</v>
      </c>
      <c r="J134" s="257"/>
      <c r="K134" s="254"/>
      <c r="L134" s="260"/>
      <c r="M134" s="260"/>
      <c r="N134" s="32">
        <v>7</v>
      </c>
      <c r="O134" s="263"/>
    </row>
    <row r="135" spans="1:15" ht="36" customHeight="1" x14ac:dyDescent="0.25">
      <c r="A135" s="246">
        <v>43</v>
      </c>
      <c r="B135" s="27" t="s">
        <v>203</v>
      </c>
      <c r="C135" s="27" t="s">
        <v>130</v>
      </c>
      <c r="D135" s="28">
        <v>51.42</v>
      </c>
      <c r="E135" s="29">
        <f>D135/30</f>
        <v>1.714</v>
      </c>
      <c r="F135" s="249">
        <f>SUM(D135:D136)</f>
        <v>133.44999999999999</v>
      </c>
      <c r="G135" s="252">
        <f>F135/30</f>
        <v>4.4483333333333333</v>
      </c>
      <c r="H135" s="30">
        <v>13453</v>
      </c>
      <c r="I135" s="31">
        <f>H135/16000</f>
        <v>0.84081249999999996</v>
      </c>
      <c r="J135" s="255">
        <f>SUM(H135:H136)</f>
        <v>33311</v>
      </c>
      <c r="K135" s="252">
        <f>J135/16000</f>
        <v>2.0819375</v>
      </c>
      <c r="L135" s="258" t="s">
        <v>201</v>
      </c>
      <c r="M135" s="258" t="s">
        <v>202</v>
      </c>
      <c r="N135" s="32"/>
      <c r="O135" s="261" t="s">
        <v>16</v>
      </c>
    </row>
    <row r="136" spans="1:15" ht="36" customHeight="1" x14ac:dyDescent="0.25">
      <c r="A136" s="248"/>
      <c r="B136" s="27" t="s">
        <v>204</v>
      </c>
      <c r="C136" s="27" t="s">
        <v>130</v>
      </c>
      <c r="D136" s="28">
        <v>82.03</v>
      </c>
      <c r="E136" s="29">
        <f t="shared" si="6"/>
        <v>2.7343333333333333</v>
      </c>
      <c r="F136" s="251"/>
      <c r="G136" s="254"/>
      <c r="H136" s="30">
        <v>19858</v>
      </c>
      <c r="I136" s="31">
        <f t="shared" si="7"/>
        <v>1.241125</v>
      </c>
      <c r="J136" s="257"/>
      <c r="K136" s="254"/>
      <c r="L136" s="260"/>
      <c r="M136" s="260"/>
      <c r="N136" s="32">
        <v>7</v>
      </c>
      <c r="O136" s="263"/>
    </row>
    <row r="137" spans="1:15" ht="36" customHeight="1" x14ac:dyDescent="0.25">
      <c r="A137" s="264">
        <v>44</v>
      </c>
      <c r="B137" s="27" t="s">
        <v>205</v>
      </c>
      <c r="C137" s="27" t="s">
        <v>130</v>
      </c>
      <c r="D137" s="28">
        <v>70.150000000000006</v>
      </c>
      <c r="E137" s="29">
        <f t="shared" si="6"/>
        <v>2.3383333333333334</v>
      </c>
      <c r="F137" s="272">
        <f>SUM(D137:D139)</f>
        <v>252.17</v>
      </c>
      <c r="G137" s="273">
        <f>F137/30</f>
        <v>8.4056666666666668</v>
      </c>
      <c r="H137" s="32">
        <v>22783</v>
      </c>
      <c r="I137" s="31">
        <f t="shared" si="7"/>
        <v>1.4239375000000001</v>
      </c>
      <c r="J137" s="274">
        <f>SUM(H137:H139)</f>
        <v>74487</v>
      </c>
      <c r="K137" s="273">
        <f>J137/16000</f>
        <v>4.6554374999999997</v>
      </c>
      <c r="L137" s="275" t="s">
        <v>130</v>
      </c>
      <c r="M137" s="275" t="s">
        <v>206</v>
      </c>
      <c r="N137" s="32"/>
      <c r="O137" s="276" t="s">
        <v>16</v>
      </c>
    </row>
    <row r="138" spans="1:15" ht="36" customHeight="1" x14ac:dyDescent="0.25">
      <c r="A138" s="264"/>
      <c r="B138" s="27" t="s">
        <v>207</v>
      </c>
      <c r="C138" s="27" t="s">
        <v>130</v>
      </c>
      <c r="D138" s="28">
        <v>171.98</v>
      </c>
      <c r="E138" s="29">
        <f t="shared" si="6"/>
        <v>5.7326666666666659</v>
      </c>
      <c r="F138" s="272"/>
      <c r="G138" s="273"/>
      <c r="H138" s="30">
        <v>23762</v>
      </c>
      <c r="I138" s="31">
        <f t="shared" si="7"/>
        <v>1.485125</v>
      </c>
      <c r="J138" s="274"/>
      <c r="K138" s="273"/>
      <c r="L138" s="275"/>
      <c r="M138" s="275"/>
      <c r="N138" s="32"/>
      <c r="O138" s="276"/>
    </row>
    <row r="139" spans="1:15" ht="36" customHeight="1" x14ac:dyDescent="0.25">
      <c r="A139" s="264"/>
      <c r="B139" s="27" t="s">
        <v>208</v>
      </c>
      <c r="C139" s="27" t="s">
        <v>130</v>
      </c>
      <c r="D139" s="28">
        <v>10.039999999999999</v>
      </c>
      <c r="E139" s="29">
        <f t="shared" si="6"/>
        <v>0.33466666666666661</v>
      </c>
      <c r="F139" s="272"/>
      <c r="G139" s="273"/>
      <c r="H139" s="30">
        <v>27942</v>
      </c>
      <c r="I139" s="31">
        <f t="shared" si="7"/>
        <v>1.746375</v>
      </c>
      <c r="J139" s="274"/>
      <c r="K139" s="273"/>
      <c r="L139" s="275"/>
      <c r="M139" s="275"/>
      <c r="N139" s="32">
        <v>9</v>
      </c>
      <c r="O139" s="276"/>
    </row>
    <row r="140" spans="1:15" ht="36" customHeight="1" x14ac:dyDescent="0.25">
      <c r="A140" s="264">
        <v>45</v>
      </c>
      <c r="B140" s="27" t="s">
        <v>209</v>
      </c>
      <c r="C140" s="27" t="s">
        <v>130</v>
      </c>
      <c r="D140" s="28">
        <v>315.39999999999998</v>
      </c>
      <c r="E140" s="38">
        <f t="shared" si="6"/>
        <v>10.513333333333332</v>
      </c>
      <c r="F140" s="272">
        <f>SUM(D140:D141)</f>
        <v>359.04999999999995</v>
      </c>
      <c r="G140" s="277">
        <f>F140/30</f>
        <v>11.968333333333332</v>
      </c>
      <c r="H140" s="30">
        <v>33342</v>
      </c>
      <c r="I140" s="31">
        <f t="shared" si="7"/>
        <v>2.0838749999999999</v>
      </c>
      <c r="J140" s="274">
        <f>SUM(H140:H141)</f>
        <v>44378</v>
      </c>
      <c r="K140" s="273">
        <f>J140/16000</f>
        <v>2.773625</v>
      </c>
      <c r="L140" s="275" t="s">
        <v>210</v>
      </c>
      <c r="M140" s="275" t="s">
        <v>278</v>
      </c>
      <c r="N140" s="32">
        <v>5</v>
      </c>
      <c r="O140" s="276" t="s">
        <v>16</v>
      </c>
    </row>
    <row r="141" spans="1:15" ht="36" customHeight="1" x14ac:dyDescent="0.25">
      <c r="A141" s="264"/>
      <c r="B141" s="27" t="s">
        <v>211</v>
      </c>
      <c r="C141" s="27" t="s">
        <v>130</v>
      </c>
      <c r="D141" s="28">
        <v>43.65</v>
      </c>
      <c r="E141" s="29">
        <f t="shared" si="6"/>
        <v>1.4549999999999998</v>
      </c>
      <c r="F141" s="272"/>
      <c r="G141" s="277"/>
      <c r="H141" s="30">
        <v>11036</v>
      </c>
      <c r="I141" s="31">
        <f t="shared" si="7"/>
        <v>0.68974999999999997</v>
      </c>
      <c r="J141" s="274"/>
      <c r="K141" s="273"/>
      <c r="L141" s="275"/>
      <c r="M141" s="275"/>
      <c r="N141" s="32"/>
      <c r="O141" s="276"/>
    </row>
    <row r="142" spans="1:15" ht="32.25" customHeight="1" x14ac:dyDescent="0.25">
      <c r="A142" s="264">
        <v>46</v>
      </c>
      <c r="B142" s="27" t="s">
        <v>212</v>
      </c>
      <c r="C142" s="27" t="s">
        <v>130</v>
      </c>
      <c r="D142" s="28">
        <v>24.52</v>
      </c>
      <c r="E142" s="29">
        <f t="shared" si="6"/>
        <v>0.81733333333333336</v>
      </c>
      <c r="F142" s="272">
        <f>SUM(D142:D143)</f>
        <v>69.45</v>
      </c>
      <c r="G142" s="273">
        <f>F142/30</f>
        <v>2.3149999999999999</v>
      </c>
      <c r="H142" s="30">
        <v>19133</v>
      </c>
      <c r="I142" s="31">
        <f t="shared" si="7"/>
        <v>1.1958124999999999</v>
      </c>
      <c r="J142" s="274">
        <f>SUM(H142:H143)</f>
        <v>31328</v>
      </c>
      <c r="K142" s="273">
        <f>J142/16000</f>
        <v>1.958</v>
      </c>
      <c r="L142" s="275" t="s">
        <v>213</v>
      </c>
      <c r="M142" s="275" t="s">
        <v>214</v>
      </c>
      <c r="N142" s="32"/>
      <c r="O142" s="276" t="s">
        <v>16</v>
      </c>
    </row>
    <row r="143" spans="1:15" ht="32.25" customHeight="1" x14ac:dyDescent="0.25">
      <c r="A143" s="264"/>
      <c r="B143" s="27" t="s">
        <v>215</v>
      </c>
      <c r="C143" s="27" t="s">
        <v>130</v>
      </c>
      <c r="D143" s="28">
        <v>44.93</v>
      </c>
      <c r="E143" s="29">
        <f t="shared" si="6"/>
        <v>1.4976666666666667</v>
      </c>
      <c r="F143" s="272"/>
      <c r="G143" s="273"/>
      <c r="H143" s="30">
        <v>12195</v>
      </c>
      <c r="I143" s="31">
        <f t="shared" si="7"/>
        <v>0.76218750000000002</v>
      </c>
      <c r="J143" s="274"/>
      <c r="K143" s="273"/>
      <c r="L143" s="275"/>
      <c r="M143" s="275"/>
      <c r="N143" s="32">
        <v>7</v>
      </c>
      <c r="O143" s="276"/>
    </row>
    <row r="144" spans="1:15" ht="32.25" customHeight="1" x14ac:dyDescent="0.25">
      <c r="A144" s="264">
        <v>47</v>
      </c>
      <c r="B144" s="27" t="s">
        <v>216</v>
      </c>
      <c r="C144" s="27" t="s">
        <v>130</v>
      </c>
      <c r="D144" s="28">
        <v>25.55</v>
      </c>
      <c r="E144" s="29">
        <f t="shared" si="6"/>
        <v>0.85166666666666668</v>
      </c>
      <c r="F144" s="272">
        <f>SUM(D144:D146)</f>
        <v>61.53</v>
      </c>
      <c r="G144" s="273">
        <f>F144/30</f>
        <v>2.0510000000000002</v>
      </c>
      <c r="H144" s="30">
        <v>18252</v>
      </c>
      <c r="I144" s="31">
        <f t="shared" si="7"/>
        <v>1.1407499999999999</v>
      </c>
      <c r="J144" s="274">
        <f>SUM(H144:H146)</f>
        <v>36781</v>
      </c>
      <c r="K144" s="273">
        <f>J144/16000</f>
        <v>2.2988124999999999</v>
      </c>
      <c r="L144" s="275" t="s">
        <v>279</v>
      </c>
      <c r="M144" s="275" t="s">
        <v>217</v>
      </c>
      <c r="N144" s="32">
        <v>5</v>
      </c>
      <c r="O144" s="276" t="s">
        <v>16</v>
      </c>
    </row>
    <row r="145" spans="1:15" ht="32.25" customHeight="1" x14ac:dyDescent="0.25">
      <c r="A145" s="264"/>
      <c r="B145" s="27" t="s">
        <v>218</v>
      </c>
      <c r="C145" s="27" t="s">
        <v>130</v>
      </c>
      <c r="D145" s="28">
        <v>15.62</v>
      </c>
      <c r="E145" s="29">
        <f t="shared" si="6"/>
        <v>0.52066666666666661</v>
      </c>
      <c r="F145" s="272"/>
      <c r="G145" s="273"/>
      <c r="H145" s="30">
        <v>7995</v>
      </c>
      <c r="I145" s="31">
        <f t="shared" si="7"/>
        <v>0.49968750000000001</v>
      </c>
      <c r="J145" s="274"/>
      <c r="K145" s="273"/>
      <c r="L145" s="275"/>
      <c r="M145" s="275"/>
      <c r="N145" s="32">
        <v>4</v>
      </c>
      <c r="O145" s="276"/>
    </row>
    <row r="146" spans="1:15" ht="32.25" customHeight="1" x14ac:dyDescent="0.25">
      <c r="A146" s="264"/>
      <c r="B146" s="27" t="s">
        <v>219</v>
      </c>
      <c r="C146" s="27" t="s">
        <v>220</v>
      </c>
      <c r="D146" s="28">
        <v>20.36</v>
      </c>
      <c r="E146" s="29">
        <f t="shared" si="6"/>
        <v>0.67866666666666664</v>
      </c>
      <c r="F146" s="272"/>
      <c r="G146" s="273"/>
      <c r="H146" s="30">
        <v>10534</v>
      </c>
      <c r="I146" s="31">
        <f t="shared" si="7"/>
        <v>0.65837500000000004</v>
      </c>
      <c r="J146" s="274"/>
      <c r="K146" s="273"/>
      <c r="L146" s="275"/>
      <c r="M146" s="275"/>
      <c r="N146" s="32">
        <v>5</v>
      </c>
      <c r="O146" s="276"/>
    </row>
    <row r="147" spans="1:15" s="39" customFormat="1" ht="32.25" customHeight="1" x14ac:dyDescent="0.25">
      <c r="A147" s="264">
        <v>48</v>
      </c>
      <c r="B147" s="27" t="s">
        <v>221</v>
      </c>
      <c r="C147" s="27" t="s">
        <v>220</v>
      </c>
      <c r="D147" s="28">
        <v>26.69</v>
      </c>
      <c r="E147" s="29">
        <f>D147/30</f>
        <v>0.88966666666666672</v>
      </c>
      <c r="F147" s="272">
        <f>SUM(D147:D149)</f>
        <v>84</v>
      </c>
      <c r="G147" s="273">
        <f>F147/30</f>
        <v>2.8</v>
      </c>
      <c r="H147" s="30">
        <v>11922</v>
      </c>
      <c r="I147" s="31">
        <f>H147/16000</f>
        <v>0.74512500000000004</v>
      </c>
      <c r="J147" s="274">
        <f>SUM(H147:H149)</f>
        <v>34158</v>
      </c>
      <c r="K147" s="273">
        <f>J147/16000</f>
        <v>2.1348750000000001</v>
      </c>
      <c r="L147" s="275" t="s">
        <v>234</v>
      </c>
      <c r="M147" s="275" t="s">
        <v>235</v>
      </c>
      <c r="N147" s="32"/>
      <c r="O147" s="276" t="s">
        <v>16</v>
      </c>
    </row>
    <row r="148" spans="1:15" ht="32.25" customHeight="1" x14ac:dyDescent="0.25">
      <c r="A148" s="264"/>
      <c r="B148" s="27" t="s">
        <v>236</v>
      </c>
      <c r="C148" s="27" t="s">
        <v>220</v>
      </c>
      <c r="D148" s="28">
        <v>30.21</v>
      </c>
      <c r="E148" s="29">
        <f>D148/30</f>
        <v>1.0070000000000001</v>
      </c>
      <c r="F148" s="272"/>
      <c r="G148" s="273"/>
      <c r="H148" s="30">
        <v>12510</v>
      </c>
      <c r="I148" s="31">
        <f>H148/16000</f>
        <v>0.78187499999999999</v>
      </c>
      <c r="J148" s="274"/>
      <c r="K148" s="273"/>
      <c r="L148" s="275"/>
      <c r="M148" s="275"/>
      <c r="N148" s="32">
        <v>7</v>
      </c>
      <c r="O148" s="276"/>
    </row>
    <row r="149" spans="1:15" ht="32.25" customHeight="1" x14ac:dyDescent="0.25">
      <c r="A149" s="264"/>
      <c r="B149" s="27" t="s">
        <v>237</v>
      </c>
      <c r="C149" s="27" t="s">
        <v>220</v>
      </c>
      <c r="D149" s="28">
        <v>27.1</v>
      </c>
      <c r="E149" s="29">
        <f>D149/30</f>
        <v>0.90333333333333343</v>
      </c>
      <c r="F149" s="272"/>
      <c r="G149" s="273"/>
      <c r="H149" s="30">
        <v>9726</v>
      </c>
      <c r="I149" s="31">
        <f>H149/16000</f>
        <v>0.60787500000000005</v>
      </c>
      <c r="J149" s="274"/>
      <c r="K149" s="273"/>
      <c r="L149" s="275"/>
      <c r="M149" s="275"/>
      <c r="N149" s="32">
        <v>5</v>
      </c>
      <c r="O149" s="276"/>
    </row>
    <row r="150" spans="1:15" s="39" customFormat="1" ht="32.25" customHeight="1" x14ac:dyDescent="0.25">
      <c r="A150" s="264">
        <v>49</v>
      </c>
      <c r="B150" s="27" t="s">
        <v>232</v>
      </c>
      <c r="C150" s="27" t="s">
        <v>220</v>
      </c>
      <c r="D150" s="28">
        <v>52.35</v>
      </c>
      <c r="E150" s="29">
        <f>D150/30</f>
        <v>1.7450000000000001</v>
      </c>
      <c r="F150" s="272">
        <f>SUM(D150:D151)</f>
        <v>82.27000000000001</v>
      </c>
      <c r="G150" s="273">
        <f>F150/30</f>
        <v>2.7423333333333337</v>
      </c>
      <c r="H150" s="30">
        <v>5513</v>
      </c>
      <c r="I150" s="31">
        <f>H150/16000</f>
        <v>0.34456249999999999</v>
      </c>
      <c r="J150" s="274">
        <f>SUM(H150:H151)</f>
        <v>15922</v>
      </c>
      <c r="K150" s="273">
        <f>J150/16000</f>
        <v>0.99512500000000004</v>
      </c>
      <c r="L150" s="275" t="s">
        <v>280</v>
      </c>
      <c r="M150" s="275" t="s">
        <v>281</v>
      </c>
      <c r="N150" s="32"/>
      <c r="O150" s="276" t="s">
        <v>16</v>
      </c>
    </row>
    <row r="151" spans="1:15" s="39" customFormat="1" ht="32.25" customHeight="1" x14ac:dyDescent="0.25">
      <c r="A151" s="264"/>
      <c r="B151" s="27" t="s">
        <v>233</v>
      </c>
      <c r="C151" s="27" t="s">
        <v>220</v>
      </c>
      <c r="D151" s="28">
        <v>29.92</v>
      </c>
      <c r="E151" s="29">
        <f>D151/30</f>
        <v>0.9973333333333334</v>
      </c>
      <c r="F151" s="272"/>
      <c r="G151" s="273"/>
      <c r="H151" s="30">
        <v>10409</v>
      </c>
      <c r="I151" s="31">
        <f>H151/16000</f>
        <v>0.65056250000000004</v>
      </c>
      <c r="J151" s="274"/>
      <c r="K151" s="273"/>
      <c r="L151" s="275"/>
      <c r="M151" s="275"/>
      <c r="N151" s="32"/>
      <c r="O151" s="276"/>
    </row>
    <row r="152" spans="1:15" ht="32.25" customHeight="1" x14ac:dyDescent="0.25">
      <c r="A152" s="264">
        <v>50</v>
      </c>
      <c r="B152" s="27" t="s">
        <v>223</v>
      </c>
      <c r="C152" s="27" t="s">
        <v>220</v>
      </c>
      <c r="D152" s="28">
        <v>30.87</v>
      </c>
      <c r="E152" s="29">
        <f t="shared" si="6"/>
        <v>1.0290000000000001</v>
      </c>
      <c r="F152" s="272">
        <f>SUM(D152:D156)</f>
        <v>105.81</v>
      </c>
      <c r="G152" s="273">
        <f>F152/30</f>
        <v>3.5270000000000001</v>
      </c>
      <c r="H152" s="30">
        <v>9894</v>
      </c>
      <c r="I152" s="31">
        <f t="shared" si="7"/>
        <v>0.61837500000000001</v>
      </c>
      <c r="J152" s="274">
        <f>SUM(H152:H156)</f>
        <v>76765</v>
      </c>
      <c r="K152" s="273">
        <f>J152/16000</f>
        <v>4.7978125</v>
      </c>
      <c r="L152" s="275" t="s">
        <v>220</v>
      </c>
      <c r="M152" s="275" t="s">
        <v>222</v>
      </c>
      <c r="N152" s="32">
        <v>5</v>
      </c>
      <c r="O152" s="276" t="s">
        <v>16</v>
      </c>
    </row>
    <row r="153" spans="1:15" ht="32.25" customHeight="1" x14ac:dyDescent="0.25">
      <c r="A153" s="264"/>
      <c r="B153" s="27" t="s">
        <v>224</v>
      </c>
      <c r="C153" s="27" t="s">
        <v>220</v>
      </c>
      <c r="D153" s="28">
        <v>8.1</v>
      </c>
      <c r="E153" s="29">
        <f t="shared" si="6"/>
        <v>0.26999999999999996</v>
      </c>
      <c r="F153" s="272"/>
      <c r="G153" s="273"/>
      <c r="H153" s="30">
        <v>24852</v>
      </c>
      <c r="I153" s="31">
        <f t="shared" si="7"/>
        <v>1.55325</v>
      </c>
      <c r="J153" s="274"/>
      <c r="K153" s="273"/>
      <c r="L153" s="275"/>
      <c r="M153" s="275"/>
      <c r="N153" s="32"/>
      <c r="O153" s="276"/>
    </row>
    <row r="154" spans="1:15" ht="32.25" customHeight="1" x14ac:dyDescent="0.25">
      <c r="A154" s="264"/>
      <c r="B154" s="27" t="s">
        <v>225</v>
      </c>
      <c r="C154" s="27" t="s">
        <v>220</v>
      </c>
      <c r="D154" s="28">
        <v>17.12</v>
      </c>
      <c r="E154" s="29">
        <f t="shared" si="6"/>
        <v>0.57066666666666666</v>
      </c>
      <c r="F154" s="272"/>
      <c r="G154" s="273"/>
      <c r="H154" s="30">
        <v>9191</v>
      </c>
      <c r="I154" s="31">
        <f t="shared" si="7"/>
        <v>0.57443750000000005</v>
      </c>
      <c r="J154" s="274"/>
      <c r="K154" s="273"/>
      <c r="L154" s="275"/>
      <c r="M154" s="275"/>
      <c r="N154" s="32">
        <v>4</v>
      </c>
      <c r="O154" s="276"/>
    </row>
    <row r="155" spans="1:15" ht="32.25" customHeight="1" x14ac:dyDescent="0.25">
      <c r="A155" s="264"/>
      <c r="B155" s="27" t="s">
        <v>226</v>
      </c>
      <c r="C155" s="27" t="s">
        <v>220</v>
      </c>
      <c r="D155" s="28">
        <v>28.15</v>
      </c>
      <c r="E155" s="29">
        <f t="shared" si="6"/>
        <v>0.93833333333333324</v>
      </c>
      <c r="F155" s="272"/>
      <c r="G155" s="273"/>
      <c r="H155" s="30">
        <v>17299</v>
      </c>
      <c r="I155" s="31">
        <f t="shared" si="7"/>
        <v>1.0811875</v>
      </c>
      <c r="J155" s="274"/>
      <c r="K155" s="273"/>
      <c r="L155" s="275"/>
      <c r="M155" s="275"/>
      <c r="N155" s="32"/>
      <c r="O155" s="276"/>
    </row>
    <row r="156" spans="1:15" ht="32.25" customHeight="1" x14ac:dyDescent="0.25">
      <c r="A156" s="264"/>
      <c r="B156" s="27" t="s">
        <v>228</v>
      </c>
      <c r="C156" s="27" t="s">
        <v>220</v>
      </c>
      <c r="D156" s="28">
        <v>21.57</v>
      </c>
      <c r="E156" s="29">
        <f>D156/30</f>
        <v>0.71899999999999997</v>
      </c>
      <c r="F156" s="272"/>
      <c r="G156" s="273"/>
      <c r="H156" s="30">
        <v>15529</v>
      </c>
      <c r="I156" s="31">
        <f>H156/16000</f>
        <v>0.97056249999999999</v>
      </c>
      <c r="J156" s="274"/>
      <c r="K156" s="273"/>
      <c r="L156" s="275"/>
      <c r="M156" s="275"/>
      <c r="N156" s="32">
        <v>6</v>
      </c>
      <c r="O156" s="276"/>
    </row>
    <row r="157" spans="1:15" ht="35.25" customHeight="1" x14ac:dyDescent="0.25">
      <c r="A157" s="264">
        <v>51</v>
      </c>
      <c r="B157" s="27" t="s">
        <v>227</v>
      </c>
      <c r="C157" s="27" t="s">
        <v>220</v>
      </c>
      <c r="D157" s="28">
        <v>6.26</v>
      </c>
      <c r="E157" s="29">
        <f>D157/30</f>
        <v>0.20866666666666667</v>
      </c>
      <c r="F157" s="272">
        <f>SUM(D157:D160)</f>
        <v>67.349999999999994</v>
      </c>
      <c r="G157" s="273">
        <f>F157/30</f>
        <v>2.2449999999999997</v>
      </c>
      <c r="H157" s="30">
        <v>17464</v>
      </c>
      <c r="I157" s="31">
        <f>H157/16000</f>
        <v>1.0914999999999999</v>
      </c>
      <c r="J157" s="274">
        <f>SUM(H157:H160)</f>
        <v>62355</v>
      </c>
      <c r="K157" s="273">
        <f>J157/16000</f>
        <v>3.8971874999999998</v>
      </c>
      <c r="L157" s="275" t="s">
        <v>230</v>
      </c>
      <c r="M157" s="275" t="s">
        <v>282</v>
      </c>
      <c r="N157" s="32"/>
      <c r="O157" s="276" t="s">
        <v>16</v>
      </c>
    </row>
    <row r="158" spans="1:15" ht="35.25" customHeight="1" x14ac:dyDescent="0.25">
      <c r="A158" s="264"/>
      <c r="B158" s="27" t="s">
        <v>209</v>
      </c>
      <c r="C158" s="27" t="s">
        <v>220</v>
      </c>
      <c r="D158" s="28">
        <v>15.45</v>
      </c>
      <c r="E158" s="29">
        <f>D158/30</f>
        <v>0.51500000000000001</v>
      </c>
      <c r="F158" s="272"/>
      <c r="G158" s="273"/>
      <c r="H158" s="30">
        <v>8118</v>
      </c>
      <c r="I158" s="31">
        <f>H158/16000</f>
        <v>0.50737500000000002</v>
      </c>
      <c r="J158" s="274"/>
      <c r="K158" s="273"/>
      <c r="L158" s="275"/>
      <c r="M158" s="275"/>
      <c r="N158" s="32"/>
      <c r="O158" s="276"/>
    </row>
    <row r="159" spans="1:15" ht="35.25" customHeight="1" x14ac:dyDescent="0.25">
      <c r="A159" s="264"/>
      <c r="B159" s="27" t="s">
        <v>229</v>
      </c>
      <c r="C159" s="27" t="s">
        <v>220</v>
      </c>
      <c r="D159" s="28">
        <v>15.81</v>
      </c>
      <c r="E159" s="29">
        <f>D159/30</f>
        <v>0.52700000000000002</v>
      </c>
      <c r="F159" s="272"/>
      <c r="G159" s="273"/>
      <c r="H159" s="30">
        <v>14783</v>
      </c>
      <c r="I159" s="31">
        <f>H159/16000</f>
        <v>0.92393749999999997</v>
      </c>
      <c r="J159" s="274"/>
      <c r="K159" s="273"/>
      <c r="L159" s="275"/>
      <c r="M159" s="275"/>
      <c r="N159" s="32">
        <v>8</v>
      </c>
      <c r="O159" s="276"/>
    </row>
    <row r="160" spans="1:15" ht="35.25" customHeight="1" x14ac:dyDescent="0.25">
      <c r="A160" s="264"/>
      <c r="B160" s="27" t="s">
        <v>231</v>
      </c>
      <c r="C160" s="27" t="s">
        <v>220</v>
      </c>
      <c r="D160" s="28">
        <v>29.83</v>
      </c>
      <c r="E160" s="29">
        <f>D160/30</f>
        <v>0.99433333333333329</v>
      </c>
      <c r="F160" s="272"/>
      <c r="G160" s="273"/>
      <c r="H160" s="30">
        <v>21990</v>
      </c>
      <c r="I160" s="31">
        <f>H160/16000</f>
        <v>1.3743749999999999</v>
      </c>
      <c r="J160" s="274"/>
      <c r="K160" s="273"/>
      <c r="L160" s="275"/>
      <c r="M160" s="275"/>
      <c r="N160" s="32"/>
      <c r="O160" s="276"/>
    </row>
    <row r="161" spans="1:15" ht="35.25" customHeight="1" x14ac:dyDescent="0.25">
      <c r="A161" s="70">
        <v>52</v>
      </c>
      <c r="B161" s="27" t="s">
        <v>238</v>
      </c>
      <c r="C161" s="27" t="s">
        <v>220</v>
      </c>
      <c r="D161" s="28">
        <v>415.13</v>
      </c>
      <c r="E161" s="38">
        <f t="shared" si="6"/>
        <v>13.837666666666667</v>
      </c>
      <c r="F161" s="35">
        <f>D161</f>
        <v>415.13</v>
      </c>
      <c r="G161" s="40">
        <f>F161/30</f>
        <v>13.837666666666667</v>
      </c>
      <c r="H161" s="30">
        <v>8234</v>
      </c>
      <c r="I161" s="31">
        <f t="shared" si="7"/>
        <v>0.514625</v>
      </c>
      <c r="J161" s="36">
        <f>H161</f>
        <v>8234</v>
      </c>
      <c r="K161" s="33">
        <f>J161/16000</f>
        <v>0.514625</v>
      </c>
      <c r="L161" s="68" t="s">
        <v>239</v>
      </c>
      <c r="M161" s="34" t="s">
        <v>240</v>
      </c>
      <c r="N161" s="32">
        <v>7</v>
      </c>
      <c r="O161" s="69" t="s">
        <v>241</v>
      </c>
    </row>
    <row r="162" spans="1:15" ht="35.25" customHeight="1" x14ac:dyDescent="0.25">
      <c r="A162" s="70">
        <v>53</v>
      </c>
      <c r="B162" s="27" t="s">
        <v>242</v>
      </c>
      <c r="C162" s="27" t="s">
        <v>38</v>
      </c>
      <c r="D162" s="28">
        <v>279</v>
      </c>
      <c r="E162" s="29">
        <f t="shared" si="6"/>
        <v>9.3000000000000007</v>
      </c>
      <c r="F162" s="35">
        <f>D162</f>
        <v>279</v>
      </c>
      <c r="G162" s="67">
        <f>F162/30</f>
        <v>9.3000000000000007</v>
      </c>
      <c r="H162" s="30">
        <v>15992</v>
      </c>
      <c r="I162" s="31">
        <f t="shared" si="7"/>
        <v>0.99950000000000006</v>
      </c>
      <c r="J162" s="36">
        <f>H162</f>
        <v>15992</v>
      </c>
      <c r="K162" s="33">
        <f>J162/16000</f>
        <v>0.99950000000000006</v>
      </c>
      <c r="L162" s="68" t="s">
        <v>243</v>
      </c>
      <c r="M162" s="68" t="s">
        <v>244</v>
      </c>
      <c r="N162" s="32">
        <v>7</v>
      </c>
      <c r="O162" s="69" t="s">
        <v>241</v>
      </c>
    </row>
    <row r="163" spans="1:15" ht="35.25" customHeight="1" x14ac:dyDescent="0.25">
      <c r="A163" s="264">
        <v>54</v>
      </c>
      <c r="B163" s="27" t="s">
        <v>245</v>
      </c>
      <c r="C163" s="27" t="s">
        <v>38</v>
      </c>
      <c r="D163" s="28">
        <v>401.08</v>
      </c>
      <c r="E163" s="38">
        <f t="shared" si="6"/>
        <v>13.369333333333334</v>
      </c>
      <c r="F163" s="272">
        <f>SUM(D163:D165)</f>
        <v>660.45999999999992</v>
      </c>
      <c r="G163" s="277">
        <f>F163/30</f>
        <v>22.015333333333331</v>
      </c>
      <c r="H163" s="30">
        <v>8883</v>
      </c>
      <c r="I163" s="31">
        <f t="shared" si="7"/>
        <v>0.55518749999999994</v>
      </c>
      <c r="J163" s="274">
        <f>SUM(H163:H165)</f>
        <v>51028</v>
      </c>
      <c r="K163" s="273">
        <f>J163/16000</f>
        <v>3.1892499999999999</v>
      </c>
      <c r="L163" s="275" t="s">
        <v>246</v>
      </c>
      <c r="M163" s="275" t="s">
        <v>247</v>
      </c>
      <c r="N163" s="32"/>
      <c r="O163" s="276" t="s">
        <v>16</v>
      </c>
    </row>
    <row r="164" spans="1:15" ht="35.25" customHeight="1" x14ac:dyDescent="0.25">
      <c r="A164" s="264"/>
      <c r="B164" s="27" t="s">
        <v>248</v>
      </c>
      <c r="C164" s="27" t="s">
        <v>38</v>
      </c>
      <c r="D164" s="28">
        <v>227.98</v>
      </c>
      <c r="E164" s="29">
        <f>D164/30</f>
        <v>7.5993333333333331</v>
      </c>
      <c r="F164" s="272"/>
      <c r="G164" s="277"/>
      <c r="H164" s="30">
        <v>10219</v>
      </c>
      <c r="I164" s="31">
        <f>H164/16000</f>
        <v>0.63868749999999996</v>
      </c>
      <c r="J164" s="274"/>
      <c r="K164" s="273"/>
      <c r="L164" s="275"/>
      <c r="M164" s="275"/>
      <c r="N164" s="32"/>
      <c r="O164" s="276"/>
    </row>
    <row r="165" spans="1:15" ht="35.25" customHeight="1" x14ac:dyDescent="0.25">
      <c r="A165" s="264"/>
      <c r="B165" s="27" t="s">
        <v>249</v>
      </c>
      <c r="C165" s="27" t="s">
        <v>38</v>
      </c>
      <c r="D165" s="28">
        <v>31.4</v>
      </c>
      <c r="E165" s="29">
        <f t="shared" si="6"/>
        <v>1.0466666666666666</v>
      </c>
      <c r="F165" s="272"/>
      <c r="G165" s="277"/>
      <c r="H165" s="30">
        <v>31926</v>
      </c>
      <c r="I165" s="31">
        <f t="shared" si="7"/>
        <v>1.9953749999999999</v>
      </c>
      <c r="J165" s="274"/>
      <c r="K165" s="273"/>
      <c r="L165" s="275"/>
      <c r="M165" s="275"/>
      <c r="N165" s="32">
        <v>8</v>
      </c>
      <c r="O165" s="276"/>
    </row>
    <row r="166" spans="1:15" ht="35.25" customHeight="1" x14ac:dyDescent="0.25">
      <c r="A166" s="264">
        <v>55</v>
      </c>
      <c r="B166" s="27" t="s">
        <v>250</v>
      </c>
      <c r="C166" s="27" t="s">
        <v>38</v>
      </c>
      <c r="D166" s="28">
        <v>52.66</v>
      </c>
      <c r="E166" s="29">
        <f t="shared" si="6"/>
        <v>1.7553333333333332</v>
      </c>
      <c r="F166" s="272">
        <f>SUM(D166:D167)</f>
        <v>80.239999999999995</v>
      </c>
      <c r="G166" s="273">
        <f>F166/30</f>
        <v>2.6746666666666665</v>
      </c>
      <c r="H166" s="30">
        <v>11308</v>
      </c>
      <c r="I166" s="31">
        <f t="shared" si="7"/>
        <v>0.70674999999999999</v>
      </c>
      <c r="J166" s="274">
        <f>SUM(H166:H167)</f>
        <v>39291</v>
      </c>
      <c r="K166" s="273">
        <f>J166/16000</f>
        <v>2.4556874999999998</v>
      </c>
      <c r="L166" s="275" t="s">
        <v>251</v>
      </c>
      <c r="M166" s="275" t="s">
        <v>283</v>
      </c>
      <c r="N166" s="32">
        <v>7</v>
      </c>
      <c r="O166" s="276" t="s">
        <v>16</v>
      </c>
    </row>
    <row r="167" spans="1:15" ht="35.25" customHeight="1" x14ac:dyDescent="0.25">
      <c r="A167" s="286"/>
      <c r="B167" s="41" t="s">
        <v>252</v>
      </c>
      <c r="C167" s="41" t="s">
        <v>38</v>
      </c>
      <c r="D167" s="42">
        <v>27.58</v>
      </c>
      <c r="E167" s="43">
        <f>D167/30</f>
        <v>0.91933333333333322</v>
      </c>
      <c r="F167" s="287"/>
      <c r="G167" s="288"/>
      <c r="H167" s="44">
        <v>27983</v>
      </c>
      <c r="I167" s="66">
        <f>H167/16000</f>
        <v>1.7489375</v>
      </c>
      <c r="J167" s="289"/>
      <c r="K167" s="288"/>
      <c r="L167" s="279"/>
      <c r="M167" s="279"/>
      <c r="N167" s="45">
        <v>7</v>
      </c>
      <c r="O167" s="280"/>
    </row>
    <row r="168" spans="1:15" ht="18.75" customHeight="1" x14ac:dyDescent="0.25"/>
    <row r="169" spans="1:15" ht="52.5" hidden="1" customHeight="1" x14ac:dyDescent="0.25">
      <c r="A169" s="281" t="s">
        <v>257</v>
      </c>
      <c r="B169" s="282"/>
      <c r="C169" s="282"/>
      <c r="D169" s="282"/>
      <c r="E169" s="282"/>
      <c r="F169" s="282"/>
      <c r="G169" s="282"/>
      <c r="H169" s="282"/>
      <c r="I169" s="282"/>
      <c r="J169" s="282"/>
      <c r="K169" s="282"/>
      <c r="L169" s="282"/>
      <c r="M169" s="282"/>
      <c r="N169" s="282"/>
      <c r="O169" s="282"/>
    </row>
    <row r="170" spans="1:15" s="52" customFormat="1" ht="36.75" hidden="1" customHeight="1" x14ac:dyDescent="0.2">
      <c r="A170" s="55"/>
      <c r="B170" s="56"/>
      <c r="C170" s="56" t="s">
        <v>14</v>
      </c>
      <c r="D170" s="56" t="s">
        <v>132</v>
      </c>
      <c r="E170" s="56" t="s">
        <v>75</v>
      </c>
      <c r="F170" s="56" t="s">
        <v>57</v>
      </c>
      <c r="G170" s="56" t="s">
        <v>43</v>
      </c>
      <c r="H170" s="56" t="s">
        <v>84</v>
      </c>
      <c r="I170" s="56" t="s">
        <v>170</v>
      </c>
      <c r="J170" s="56" t="s">
        <v>153</v>
      </c>
      <c r="K170" s="56" t="s">
        <v>130</v>
      </c>
      <c r="L170" s="56" t="s">
        <v>220</v>
      </c>
      <c r="M170" s="56" t="s">
        <v>38</v>
      </c>
      <c r="N170" s="56" t="s">
        <v>38</v>
      </c>
      <c r="O170" s="57" t="s">
        <v>258</v>
      </c>
    </row>
    <row r="171" spans="1:15" s="52" customFormat="1" ht="29.25" hidden="1" customHeight="1" x14ac:dyDescent="0.2">
      <c r="A171" s="58"/>
      <c r="B171" s="59" t="s">
        <v>9</v>
      </c>
      <c r="C171" s="59">
        <v>25</v>
      </c>
      <c r="D171" s="59">
        <v>13</v>
      </c>
      <c r="E171" s="59">
        <v>14</v>
      </c>
      <c r="F171" s="59">
        <v>12</v>
      </c>
      <c r="G171" s="59">
        <v>17</v>
      </c>
      <c r="H171" s="59">
        <v>10</v>
      </c>
      <c r="I171" s="59">
        <v>15</v>
      </c>
      <c r="J171" s="59">
        <v>13</v>
      </c>
      <c r="K171" s="59">
        <v>14</v>
      </c>
      <c r="L171" s="59">
        <v>16</v>
      </c>
      <c r="M171" s="59">
        <v>10</v>
      </c>
      <c r="N171" s="59"/>
      <c r="O171" s="60">
        <f>SUM(C171:M171)</f>
        <v>159</v>
      </c>
    </row>
    <row r="172" spans="1:15" s="52" customFormat="1" ht="29.25" hidden="1" customHeight="1" x14ac:dyDescent="0.2">
      <c r="A172" s="283" t="s">
        <v>259</v>
      </c>
      <c r="B172" s="59" t="s">
        <v>260</v>
      </c>
      <c r="C172" s="59">
        <f>C171-C173</f>
        <v>14</v>
      </c>
      <c r="D172" s="59">
        <f t="shared" ref="D172:M172" si="8">D171-D173</f>
        <v>7</v>
      </c>
      <c r="E172" s="59">
        <f t="shared" si="8"/>
        <v>7</v>
      </c>
      <c r="F172" s="59">
        <f t="shared" si="8"/>
        <v>8</v>
      </c>
      <c r="G172" s="59">
        <f t="shared" si="8"/>
        <v>10</v>
      </c>
      <c r="H172" s="59">
        <f t="shared" si="8"/>
        <v>6</v>
      </c>
      <c r="I172" s="59">
        <f t="shared" si="8"/>
        <v>8</v>
      </c>
      <c r="J172" s="59">
        <f t="shared" si="8"/>
        <v>7</v>
      </c>
      <c r="K172" s="59">
        <f t="shared" si="8"/>
        <v>7</v>
      </c>
      <c r="L172" s="59">
        <f t="shared" si="8"/>
        <v>10</v>
      </c>
      <c r="M172" s="59">
        <f t="shared" si="8"/>
        <v>7</v>
      </c>
      <c r="N172" s="59"/>
      <c r="O172" s="60">
        <f>SUM(C172:M172)</f>
        <v>91</v>
      </c>
    </row>
    <row r="173" spans="1:15" s="52" customFormat="1" ht="29.25" hidden="1" customHeight="1" x14ac:dyDescent="0.2">
      <c r="A173" s="283"/>
      <c r="B173" s="59" t="s">
        <v>261</v>
      </c>
      <c r="C173" s="59">
        <v>11</v>
      </c>
      <c r="D173" s="59">
        <v>6</v>
      </c>
      <c r="E173" s="59">
        <v>7</v>
      </c>
      <c r="F173" s="59">
        <v>4</v>
      </c>
      <c r="G173" s="59">
        <v>7</v>
      </c>
      <c r="H173" s="59">
        <v>4</v>
      </c>
      <c r="I173" s="59">
        <v>7</v>
      </c>
      <c r="J173" s="59">
        <v>6</v>
      </c>
      <c r="K173" s="59">
        <v>7</v>
      </c>
      <c r="L173" s="59">
        <v>6</v>
      </c>
      <c r="M173" s="59">
        <v>3</v>
      </c>
      <c r="N173" s="59"/>
      <c r="O173" s="60">
        <f>SUM(C173:M173)</f>
        <v>68</v>
      </c>
    </row>
    <row r="174" spans="1:15" s="52" customFormat="1" ht="29.25" hidden="1" customHeight="1" x14ac:dyDescent="0.2">
      <c r="A174" s="283" t="s">
        <v>262</v>
      </c>
      <c r="B174" s="59" t="s">
        <v>260</v>
      </c>
      <c r="C174" s="59">
        <f>C171-C175</f>
        <v>14</v>
      </c>
      <c r="D174" s="59">
        <f t="shared" ref="D174:M174" si="9">D171-D175</f>
        <v>7</v>
      </c>
      <c r="E174" s="59">
        <f t="shared" si="9"/>
        <v>9</v>
      </c>
      <c r="F174" s="59">
        <f t="shared" si="9"/>
        <v>8</v>
      </c>
      <c r="G174" s="59">
        <f t="shared" si="9"/>
        <v>11</v>
      </c>
      <c r="H174" s="59">
        <f t="shared" si="9"/>
        <v>7</v>
      </c>
      <c r="I174" s="59">
        <f t="shared" si="9"/>
        <v>8</v>
      </c>
      <c r="J174" s="59">
        <f t="shared" si="9"/>
        <v>7</v>
      </c>
      <c r="K174" s="59">
        <f t="shared" si="9"/>
        <v>8</v>
      </c>
      <c r="L174" s="59">
        <f t="shared" si="9"/>
        <v>9</v>
      </c>
      <c r="M174" s="59">
        <f t="shared" si="9"/>
        <v>6</v>
      </c>
      <c r="N174" s="59"/>
      <c r="O174" s="60">
        <f>SUM(C174:M174)</f>
        <v>94</v>
      </c>
    </row>
    <row r="175" spans="1:15" s="52" customFormat="1" ht="29.25" hidden="1" customHeight="1" x14ac:dyDescent="0.2">
      <c r="A175" s="284"/>
      <c r="B175" s="61" t="s">
        <v>261</v>
      </c>
      <c r="C175" s="61">
        <v>11</v>
      </c>
      <c r="D175" s="61">
        <v>6</v>
      </c>
      <c r="E175" s="61">
        <v>5</v>
      </c>
      <c r="F175" s="61">
        <v>4</v>
      </c>
      <c r="G175" s="61">
        <v>6</v>
      </c>
      <c r="H175" s="61">
        <v>3</v>
      </c>
      <c r="I175" s="61">
        <v>7</v>
      </c>
      <c r="J175" s="61">
        <v>6</v>
      </c>
      <c r="K175" s="61">
        <v>6</v>
      </c>
      <c r="L175" s="61">
        <v>7</v>
      </c>
      <c r="M175" s="61">
        <v>4</v>
      </c>
      <c r="N175" s="61"/>
      <c r="O175" s="62">
        <f>SUM(C175:M175)</f>
        <v>65</v>
      </c>
    </row>
    <row r="176" spans="1:15" ht="20.25" hidden="1" customHeight="1" x14ac:dyDescent="0.25">
      <c r="A176" s="53"/>
      <c r="B176" s="54"/>
      <c r="C176" s="54"/>
      <c r="D176" s="54"/>
      <c r="E176" s="54"/>
      <c r="F176" s="54"/>
      <c r="G176" s="54"/>
      <c r="H176" s="54"/>
      <c r="I176" s="54"/>
      <c r="J176" s="54"/>
      <c r="K176" s="54"/>
      <c r="L176" s="54"/>
      <c r="M176" s="54"/>
      <c r="N176" s="54"/>
      <c r="O176" s="54"/>
    </row>
    <row r="177" spans="1:15" ht="51" hidden="1" customHeight="1" x14ac:dyDescent="0.25">
      <c r="A177" s="285" t="s">
        <v>263</v>
      </c>
      <c r="B177" s="282"/>
      <c r="C177" s="282"/>
      <c r="D177" s="282"/>
      <c r="E177" s="282"/>
      <c r="F177" s="282"/>
      <c r="G177" s="282"/>
      <c r="H177" s="282"/>
      <c r="I177" s="282"/>
      <c r="J177" s="282"/>
      <c r="K177" s="282"/>
      <c r="L177" s="282"/>
      <c r="M177" s="282"/>
      <c r="N177" s="282"/>
      <c r="O177" s="282"/>
    </row>
  </sheetData>
  <mergeCells count="421">
    <mergeCell ref="A84:A86"/>
    <mergeCell ref="F84:F86"/>
    <mergeCell ref="G84:G86"/>
    <mergeCell ref="J84:J86"/>
    <mergeCell ref="K84:K86"/>
    <mergeCell ref="L84:L86"/>
    <mergeCell ref="M84:M86"/>
    <mergeCell ref="O84:O86"/>
    <mergeCell ref="A99:A100"/>
    <mergeCell ref="F99:F100"/>
    <mergeCell ref="G99:G100"/>
    <mergeCell ref="J99:J100"/>
    <mergeCell ref="K99:K100"/>
    <mergeCell ref="L99:L100"/>
    <mergeCell ref="M99:M100"/>
    <mergeCell ref="O99:O100"/>
    <mergeCell ref="M94:M98"/>
    <mergeCell ref="O94:O98"/>
    <mergeCell ref="A92:A93"/>
    <mergeCell ref="F92:F93"/>
    <mergeCell ref="G92:G93"/>
    <mergeCell ref="J92:J93"/>
    <mergeCell ref="K92:K93"/>
    <mergeCell ref="L92:L93"/>
    <mergeCell ref="A169:O169"/>
    <mergeCell ref="A172:A173"/>
    <mergeCell ref="A174:A175"/>
    <mergeCell ref="A177:O177"/>
    <mergeCell ref="A133:A134"/>
    <mergeCell ref="A135:A136"/>
    <mergeCell ref="F133:F134"/>
    <mergeCell ref="G133:G134"/>
    <mergeCell ref="J133:J134"/>
    <mergeCell ref="F135:F136"/>
    <mergeCell ref="A163:A165"/>
    <mergeCell ref="F163:F165"/>
    <mergeCell ref="G163:G165"/>
    <mergeCell ref="J163:J165"/>
    <mergeCell ref="K163:K165"/>
    <mergeCell ref="L163:L165"/>
    <mergeCell ref="M163:M165"/>
    <mergeCell ref="O163:O165"/>
    <mergeCell ref="A166:A167"/>
    <mergeCell ref="F166:F167"/>
    <mergeCell ref="G166:G167"/>
    <mergeCell ref="J166:J167"/>
    <mergeCell ref="K166:K167"/>
    <mergeCell ref="L166:L167"/>
    <mergeCell ref="M166:M167"/>
    <mergeCell ref="O166:O167"/>
    <mergeCell ref="A152:A156"/>
    <mergeCell ref="F152:F156"/>
    <mergeCell ref="G152:G156"/>
    <mergeCell ref="J152:J156"/>
    <mergeCell ref="K152:K156"/>
    <mergeCell ref="L152:L156"/>
    <mergeCell ref="M152:M156"/>
    <mergeCell ref="O152:O156"/>
    <mergeCell ref="A157:A160"/>
    <mergeCell ref="F157:F160"/>
    <mergeCell ref="G157:G160"/>
    <mergeCell ref="J157:J160"/>
    <mergeCell ref="K157:K160"/>
    <mergeCell ref="L157:L160"/>
    <mergeCell ref="M157:M160"/>
    <mergeCell ref="O157:O160"/>
    <mergeCell ref="A147:A149"/>
    <mergeCell ref="F147:F149"/>
    <mergeCell ref="G147:G149"/>
    <mergeCell ref="J147:J149"/>
    <mergeCell ref="K147:K149"/>
    <mergeCell ref="L147:L149"/>
    <mergeCell ref="M147:M149"/>
    <mergeCell ref="O147:O149"/>
    <mergeCell ref="A150:A151"/>
    <mergeCell ref="F150:F151"/>
    <mergeCell ref="G150:G151"/>
    <mergeCell ref="J150:J151"/>
    <mergeCell ref="K150:K151"/>
    <mergeCell ref="L150:L151"/>
    <mergeCell ref="M150:M151"/>
    <mergeCell ref="O150:O151"/>
    <mergeCell ref="A142:A143"/>
    <mergeCell ref="F142:F143"/>
    <mergeCell ref="G142:G143"/>
    <mergeCell ref="J142:J143"/>
    <mergeCell ref="K142:K143"/>
    <mergeCell ref="L142:L143"/>
    <mergeCell ref="M142:M143"/>
    <mergeCell ref="O142:O143"/>
    <mergeCell ref="A144:A146"/>
    <mergeCell ref="F144:F146"/>
    <mergeCell ref="G144:G146"/>
    <mergeCell ref="J144:J146"/>
    <mergeCell ref="K144:K146"/>
    <mergeCell ref="L144:L146"/>
    <mergeCell ref="M144:M146"/>
    <mergeCell ref="O144:O146"/>
    <mergeCell ref="A137:A139"/>
    <mergeCell ref="F137:F139"/>
    <mergeCell ref="G137:G139"/>
    <mergeCell ref="J137:J139"/>
    <mergeCell ref="K137:K139"/>
    <mergeCell ref="L137:L139"/>
    <mergeCell ref="M137:M139"/>
    <mergeCell ref="O137:O139"/>
    <mergeCell ref="A140:A141"/>
    <mergeCell ref="F140:F141"/>
    <mergeCell ref="G140:G141"/>
    <mergeCell ref="J140:J141"/>
    <mergeCell ref="K140:K141"/>
    <mergeCell ref="L140:L141"/>
    <mergeCell ref="M140:M141"/>
    <mergeCell ref="O140:O141"/>
    <mergeCell ref="A129:A130"/>
    <mergeCell ref="F129:F130"/>
    <mergeCell ref="G129:G130"/>
    <mergeCell ref="J129:J130"/>
    <mergeCell ref="K129:K130"/>
    <mergeCell ref="L129:L130"/>
    <mergeCell ref="M129:M130"/>
    <mergeCell ref="O129:O130"/>
    <mergeCell ref="A131:A132"/>
    <mergeCell ref="F131:F132"/>
    <mergeCell ref="G131:G132"/>
    <mergeCell ref="J131:J132"/>
    <mergeCell ref="K131:K132"/>
    <mergeCell ref="L131:L132"/>
    <mergeCell ref="M131:M132"/>
    <mergeCell ref="O131:O132"/>
    <mergeCell ref="M110:M111"/>
    <mergeCell ref="O110:O111"/>
    <mergeCell ref="M118:M119"/>
    <mergeCell ref="O118:O119"/>
    <mergeCell ref="M115:M117"/>
    <mergeCell ref="O115:O117"/>
    <mergeCell ref="M120:M124"/>
    <mergeCell ref="O120:O124"/>
    <mergeCell ref="F118:F119"/>
    <mergeCell ref="G118:G119"/>
    <mergeCell ref="F115:F117"/>
    <mergeCell ref="G115:G117"/>
    <mergeCell ref="J118:J119"/>
    <mergeCell ref="K118:K119"/>
    <mergeCell ref="L118:L119"/>
    <mergeCell ref="F120:F124"/>
    <mergeCell ref="G120:G124"/>
    <mergeCell ref="J120:J124"/>
    <mergeCell ref="K120:K124"/>
    <mergeCell ref="L120:L124"/>
    <mergeCell ref="O112:O114"/>
    <mergeCell ref="A110:A111"/>
    <mergeCell ref="F110:F111"/>
    <mergeCell ref="G110:G111"/>
    <mergeCell ref="J110:J111"/>
    <mergeCell ref="K110:K111"/>
    <mergeCell ref="L110:L111"/>
    <mergeCell ref="J115:J117"/>
    <mergeCell ref="K115:K117"/>
    <mergeCell ref="L115:L117"/>
    <mergeCell ref="A115:A117"/>
    <mergeCell ref="A112:A114"/>
    <mergeCell ref="A103:A105"/>
    <mergeCell ref="F103:F105"/>
    <mergeCell ref="G103:G105"/>
    <mergeCell ref="J103:J105"/>
    <mergeCell ref="K103:K105"/>
    <mergeCell ref="L103:L105"/>
    <mergeCell ref="M103:M105"/>
    <mergeCell ref="O103:O105"/>
    <mergeCell ref="A106:A109"/>
    <mergeCell ref="F106:F109"/>
    <mergeCell ref="G106:G109"/>
    <mergeCell ref="J106:J109"/>
    <mergeCell ref="K106:K109"/>
    <mergeCell ref="L106:L109"/>
    <mergeCell ref="M106:M109"/>
    <mergeCell ref="O106:O109"/>
    <mergeCell ref="M101:M102"/>
    <mergeCell ref="O101:O102"/>
    <mergeCell ref="M92:M93"/>
    <mergeCell ref="O92:O93"/>
    <mergeCell ref="A94:A98"/>
    <mergeCell ref="F94:F98"/>
    <mergeCell ref="G94:G98"/>
    <mergeCell ref="J94:J98"/>
    <mergeCell ref="K94:K98"/>
    <mergeCell ref="L94:L98"/>
    <mergeCell ref="A101:A102"/>
    <mergeCell ref="F101:F102"/>
    <mergeCell ref="G101:G102"/>
    <mergeCell ref="J101:J102"/>
    <mergeCell ref="K101:K102"/>
    <mergeCell ref="L101:L102"/>
    <mergeCell ref="A87:A89"/>
    <mergeCell ref="F87:F89"/>
    <mergeCell ref="G87:G89"/>
    <mergeCell ref="J87:J89"/>
    <mergeCell ref="K87:K89"/>
    <mergeCell ref="L87:L89"/>
    <mergeCell ref="M87:M89"/>
    <mergeCell ref="O87:O89"/>
    <mergeCell ref="A90:A91"/>
    <mergeCell ref="F90:F91"/>
    <mergeCell ref="G90:G91"/>
    <mergeCell ref="J90:J91"/>
    <mergeCell ref="K90:K91"/>
    <mergeCell ref="L90:L91"/>
    <mergeCell ref="M90:M91"/>
    <mergeCell ref="O90:O91"/>
    <mergeCell ref="A78:A81"/>
    <mergeCell ref="F78:F81"/>
    <mergeCell ref="G78:G81"/>
    <mergeCell ref="J78:J81"/>
    <mergeCell ref="K78:K81"/>
    <mergeCell ref="L78:L81"/>
    <mergeCell ref="M78:M81"/>
    <mergeCell ref="O78:O81"/>
    <mergeCell ref="M82:M83"/>
    <mergeCell ref="O82:O83"/>
    <mergeCell ref="A82:A83"/>
    <mergeCell ref="F82:F83"/>
    <mergeCell ref="G82:G83"/>
    <mergeCell ref="J82:J83"/>
    <mergeCell ref="K82:K83"/>
    <mergeCell ref="L82:L83"/>
    <mergeCell ref="A70:A73"/>
    <mergeCell ref="F70:F73"/>
    <mergeCell ref="G70:G73"/>
    <mergeCell ref="J70:J73"/>
    <mergeCell ref="K70:K73"/>
    <mergeCell ref="L70:L73"/>
    <mergeCell ref="M70:M73"/>
    <mergeCell ref="O70:O73"/>
    <mergeCell ref="A74:A77"/>
    <mergeCell ref="F74:F77"/>
    <mergeCell ref="G74:G77"/>
    <mergeCell ref="J74:J77"/>
    <mergeCell ref="K74:K77"/>
    <mergeCell ref="L74:L77"/>
    <mergeCell ref="M74:M77"/>
    <mergeCell ref="O74:O77"/>
    <mergeCell ref="A62:A64"/>
    <mergeCell ref="F62:F64"/>
    <mergeCell ref="G62:G64"/>
    <mergeCell ref="J62:J64"/>
    <mergeCell ref="K62:K64"/>
    <mergeCell ref="L62:L64"/>
    <mergeCell ref="M62:M64"/>
    <mergeCell ref="O62:O64"/>
    <mergeCell ref="A65:A69"/>
    <mergeCell ref="F65:F69"/>
    <mergeCell ref="G65:G69"/>
    <mergeCell ref="J65:J69"/>
    <mergeCell ref="K65:K69"/>
    <mergeCell ref="L65:L69"/>
    <mergeCell ref="M65:M69"/>
    <mergeCell ref="O65:O69"/>
    <mergeCell ref="A56:A59"/>
    <mergeCell ref="F56:F59"/>
    <mergeCell ref="G56:G59"/>
    <mergeCell ref="J56:J59"/>
    <mergeCell ref="K56:K59"/>
    <mergeCell ref="L56:L59"/>
    <mergeCell ref="M56:M59"/>
    <mergeCell ref="O56:O59"/>
    <mergeCell ref="A60:A61"/>
    <mergeCell ref="F60:F61"/>
    <mergeCell ref="G60:G61"/>
    <mergeCell ref="J60:J61"/>
    <mergeCell ref="K60:K61"/>
    <mergeCell ref="L60:L61"/>
    <mergeCell ref="M60:M61"/>
    <mergeCell ref="O60:O61"/>
    <mergeCell ref="A52:A53"/>
    <mergeCell ref="F52:F53"/>
    <mergeCell ref="G52:G53"/>
    <mergeCell ref="J52:J53"/>
    <mergeCell ref="K52:K53"/>
    <mergeCell ref="L52:L53"/>
    <mergeCell ref="M52:M53"/>
    <mergeCell ref="O52:O53"/>
    <mergeCell ref="A54:A55"/>
    <mergeCell ref="F54:F55"/>
    <mergeCell ref="G54:G55"/>
    <mergeCell ref="J54:J55"/>
    <mergeCell ref="K54:K55"/>
    <mergeCell ref="L54:L55"/>
    <mergeCell ref="M54:M55"/>
    <mergeCell ref="O54:O55"/>
    <mergeCell ref="M46:M48"/>
    <mergeCell ref="O46:O48"/>
    <mergeCell ref="A49:A51"/>
    <mergeCell ref="F49:F51"/>
    <mergeCell ref="G49:G51"/>
    <mergeCell ref="J49:J51"/>
    <mergeCell ref="K49:K51"/>
    <mergeCell ref="L49:L51"/>
    <mergeCell ref="M49:M51"/>
    <mergeCell ref="O49:O51"/>
    <mergeCell ref="M133:M134"/>
    <mergeCell ref="O133:O134"/>
    <mergeCell ref="L135:L136"/>
    <mergeCell ref="L133:L134"/>
    <mergeCell ref="A37:A40"/>
    <mergeCell ref="F37:F40"/>
    <mergeCell ref="G37:G40"/>
    <mergeCell ref="J37:J40"/>
    <mergeCell ref="K37:K40"/>
    <mergeCell ref="L37:L40"/>
    <mergeCell ref="A41:A45"/>
    <mergeCell ref="F41:F45"/>
    <mergeCell ref="G41:G45"/>
    <mergeCell ref="J41:J45"/>
    <mergeCell ref="K41:K45"/>
    <mergeCell ref="L41:L45"/>
    <mergeCell ref="M41:M45"/>
    <mergeCell ref="O41:O45"/>
    <mergeCell ref="A46:A48"/>
    <mergeCell ref="F46:F48"/>
    <mergeCell ref="G46:G48"/>
    <mergeCell ref="J46:J48"/>
    <mergeCell ref="K46:K48"/>
    <mergeCell ref="L46:L48"/>
    <mergeCell ref="M32:M34"/>
    <mergeCell ref="O32:O34"/>
    <mergeCell ref="A30:A31"/>
    <mergeCell ref="F30:F31"/>
    <mergeCell ref="G30:G31"/>
    <mergeCell ref="J30:J31"/>
    <mergeCell ref="K30:K31"/>
    <mergeCell ref="L30:L31"/>
    <mergeCell ref="M135:M136"/>
    <mergeCell ref="O135:O136"/>
    <mergeCell ref="M30:M31"/>
    <mergeCell ref="O30:O31"/>
    <mergeCell ref="A32:A34"/>
    <mergeCell ref="F32:F34"/>
    <mergeCell ref="G32:G34"/>
    <mergeCell ref="J32:J34"/>
    <mergeCell ref="K32:K34"/>
    <mergeCell ref="L32:L34"/>
    <mergeCell ref="M37:M40"/>
    <mergeCell ref="O37:O40"/>
    <mergeCell ref="G135:G136"/>
    <mergeCell ref="J135:J136"/>
    <mergeCell ref="K135:K136"/>
    <mergeCell ref="K133:K134"/>
    <mergeCell ref="A25:A27"/>
    <mergeCell ref="F25:F27"/>
    <mergeCell ref="G25:G27"/>
    <mergeCell ref="J25:J27"/>
    <mergeCell ref="K25:K27"/>
    <mergeCell ref="L25:L27"/>
    <mergeCell ref="M25:M27"/>
    <mergeCell ref="O25:O27"/>
    <mergeCell ref="A28:A29"/>
    <mergeCell ref="F28:F29"/>
    <mergeCell ref="G28:G29"/>
    <mergeCell ref="J28:J29"/>
    <mergeCell ref="K28:K29"/>
    <mergeCell ref="L28:L29"/>
    <mergeCell ref="M28:M29"/>
    <mergeCell ref="O28:O29"/>
    <mergeCell ref="A17:A20"/>
    <mergeCell ref="F17:F20"/>
    <mergeCell ref="G17:G20"/>
    <mergeCell ref="J17:J20"/>
    <mergeCell ref="K17:K20"/>
    <mergeCell ref="L17:L20"/>
    <mergeCell ref="M17:M20"/>
    <mergeCell ref="O17:O20"/>
    <mergeCell ref="A21:A24"/>
    <mergeCell ref="F21:F24"/>
    <mergeCell ref="G21:G24"/>
    <mergeCell ref="J21:J24"/>
    <mergeCell ref="K21:K24"/>
    <mergeCell ref="L21:L24"/>
    <mergeCell ref="M21:M24"/>
    <mergeCell ref="O21:O24"/>
    <mergeCell ref="A7:A10"/>
    <mergeCell ref="F7:F10"/>
    <mergeCell ref="G7:G10"/>
    <mergeCell ref="J7:J10"/>
    <mergeCell ref="K7:K10"/>
    <mergeCell ref="L7:L10"/>
    <mergeCell ref="M7:M10"/>
    <mergeCell ref="O7:O10"/>
    <mergeCell ref="A11:A16"/>
    <mergeCell ref="F11:F16"/>
    <mergeCell ref="G11:G16"/>
    <mergeCell ref="J11:J16"/>
    <mergeCell ref="K11:K16"/>
    <mergeCell ref="L11:L16"/>
    <mergeCell ref="M11:M16"/>
    <mergeCell ref="O11:O16"/>
    <mergeCell ref="A2:O2"/>
    <mergeCell ref="A4:A5"/>
    <mergeCell ref="B4:B5"/>
    <mergeCell ref="C4:C5"/>
    <mergeCell ref="D4:G4"/>
    <mergeCell ref="H4:K4"/>
    <mergeCell ref="L4:L5"/>
    <mergeCell ref="M4:M5"/>
    <mergeCell ref="O4:O5"/>
    <mergeCell ref="A125:A128"/>
    <mergeCell ref="F125:F128"/>
    <mergeCell ref="G125:G128"/>
    <mergeCell ref="J125:J128"/>
    <mergeCell ref="K125:K128"/>
    <mergeCell ref="L125:L128"/>
    <mergeCell ref="M125:M128"/>
    <mergeCell ref="O125:O128"/>
    <mergeCell ref="F112:F114"/>
    <mergeCell ref="G112:G114"/>
    <mergeCell ref="J112:J114"/>
    <mergeCell ref="K112:K114"/>
    <mergeCell ref="L112:L114"/>
    <mergeCell ref="M112:M114"/>
    <mergeCell ref="A118:A119"/>
    <mergeCell ref="A120:A124"/>
  </mergeCells>
  <pageMargins left="0.23622047244094491" right="0.11811023622047245" top="0.39370078740157483" bottom="0.39370078740157483" header="0.19685039370078741" footer="0.19685039370078741"/>
  <pageSetup paperSize="9" scale="96" orientation="landscape" horizontalDpi="0" verticalDpi="0" r:id="rId1"/>
  <headerFooter>
    <oddFooter>&amp;C&amp;P&amp;R&amp;D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88 DV</vt:lpstr>
      <vt:lpstr>40DV BinhPhuoc</vt:lpstr>
      <vt:lpstr>18_4 (PA_55)</vt:lpstr>
      <vt:lpstr>'18_4 (PA_55)'!Print_Titles</vt:lpstr>
      <vt:lpstr>'88 DV'!Print_Titles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TCCQ</dc:creator>
  <cp:lastModifiedBy>John Scott</cp:lastModifiedBy>
  <cp:lastPrinted>2025-05-03T11:18:28Z</cp:lastPrinted>
  <dcterms:created xsi:type="dcterms:W3CDTF">2025-04-17T13:21:50Z</dcterms:created>
  <dcterms:modified xsi:type="dcterms:W3CDTF">2025-05-12T06:47:53Z</dcterms:modified>
</cp:coreProperties>
</file>