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\SX DVHC TINH &amp; XA 5.2025\DASX CAP XA CUA DN-QN\04.5.2024\UBTVQH.06.5.2025\"/>
    </mc:Choice>
  </mc:AlternateContent>
  <bookViews>
    <workbookView xWindow="-105" yWindow="-105" windowWidth="23250" windowHeight="13890" activeTab="6"/>
  </bookViews>
  <sheets>
    <sheet name="PL 2.6" sheetId="72" r:id="rId1"/>
    <sheet name="PL 2.5" sheetId="78" r:id="rId2"/>
    <sheet name="PL 2.4 - không đặc khu" sheetId="77" r:id="rId3"/>
    <sheet name="PL 2.4 - tính đặc khu" sheetId="71" r:id="rId4"/>
    <sheet name="PL 2.3" sheetId="69" r:id="rId5"/>
    <sheet name="PL 2.2 " sheetId="76" r:id="rId6"/>
    <sheet name="PL 2.1" sheetId="67" r:id="rId7"/>
  </sheets>
  <definedNames>
    <definedName name="_xlnm.Print_Titles" localSheetId="6">'PL 2.1'!$4:$5</definedName>
    <definedName name="_xlnm.Print_Titles" localSheetId="5">'PL 2.2 '!$4:$5</definedName>
    <definedName name="_xlnm.Print_Titles" localSheetId="4">'PL 2.3'!$4:$5</definedName>
    <definedName name="_xlnm.Print_Titles" localSheetId="2">'PL 2.4 - không đặc khu'!$4:$4</definedName>
    <definedName name="_xlnm.Print_Titles" localSheetId="3">'PL 2.4 - tính đặc khu'!$4:$4</definedName>
    <definedName name="_xlnm.Print_Titles" localSheetId="0">'PL 2.6'!$4:$5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4" i="78" l="1"/>
  <c r="D364" i="78"/>
  <c r="D215" i="78"/>
  <c r="F215" i="78"/>
  <c r="G215" i="78"/>
  <c r="H215" i="78"/>
  <c r="J215" i="78"/>
  <c r="K215" i="78"/>
  <c r="L215" i="78"/>
  <c r="N215" i="78"/>
  <c r="C215" i="78"/>
  <c r="E381" i="78"/>
  <c r="M375" i="78"/>
  <c r="M364" i="78" s="1"/>
  <c r="M383" i="78" s="1"/>
  <c r="E375" i="78"/>
  <c r="E372" i="78"/>
  <c r="E371" i="78"/>
  <c r="E370" i="78"/>
  <c r="E367" i="78"/>
  <c r="E366" i="78"/>
  <c r="L364" i="78"/>
  <c r="K364" i="78"/>
  <c r="I364" i="78"/>
  <c r="I383" i="78" s="1"/>
  <c r="H364" i="78"/>
  <c r="G364" i="78"/>
  <c r="N350" i="78"/>
  <c r="N349" i="78" s="1"/>
  <c r="L350" i="78"/>
  <c r="L349" i="78" s="1"/>
  <c r="K350" i="78"/>
  <c r="K349" i="78" s="1"/>
  <c r="J350" i="78"/>
  <c r="J349" i="78" s="1"/>
  <c r="H350" i="78"/>
  <c r="H349" i="78" s="1"/>
  <c r="G350" i="78"/>
  <c r="G349" i="78" s="1"/>
  <c r="F350" i="78"/>
  <c r="F349" i="78" s="1"/>
  <c r="D350" i="78"/>
  <c r="D349" i="78" s="1"/>
  <c r="C350" i="78"/>
  <c r="C349" i="78" s="1"/>
  <c r="D346" i="78"/>
  <c r="D345" i="78"/>
  <c r="D344" i="78"/>
  <c r="D343" i="78"/>
  <c r="D342" i="78"/>
  <c r="D341" i="78"/>
  <c r="N337" i="78"/>
  <c r="N336" i="78" s="1"/>
  <c r="L337" i="78"/>
  <c r="L336" i="78" s="1"/>
  <c r="K337" i="78"/>
  <c r="K336" i="78" s="1"/>
  <c r="J337" i="78"/>
  <c r="J336" i="78" s="1"/>
  <c r="H337" i="78"/>
  <c r="H336" i="78" s="1"/>
  <c r="G337" i="78"/>
  <c r="G336" i="78" s="1"/>
  <c r="F337" i="78"/>
  <c r="F336" i="78" s="1"/>
  <c r="C337" i="78"/>
  <c r="C336" i="78" s="1"/>
  <c r="N325" i="78"/>
  <c r="N324" i="78" s="1"/>
  <c r="L325" i="78"/>
  <c r="L324" i="78" s="1"/>
  <c r="K325" i="78"/>
  <c r="K324" i="78" s="1"/>
  <c r="J325" i="78"/>
  <c r="J324" i="78" s="1"/>
  <c r="H325" i="78"/>
  <c r="H324" i="78" s="1"/>
  <c r="G325" i="78"/>
  <c r="G324" i="78" s="1"/>
  <c r="F325" i="78"/>
  <c r="F324" i="78" s="1"/>
  <c r="D325" i="78"/>
  <c r="D324" i="78" s="1"/>
  <c r="C325" i="78"/>
  <c r="C324" i="78" s="1"/>
  <c r="N311" i="78"/>
  <c r="N310" i="78" s="1"/>
  <c r="L311" i="78"/>
  <c r="L310" i="78" s="1"/>
  <c r="K311" i="78"/>
  <c r="K310" i="78" s="1"/>
  <c r="J311" i="78"/>
  <c r="J310" i="78" s="1"/>
  <c r="H311" i="78"/>
  <c r="H310" i="78" s="1"/>
  <c r="G311" i="78"/>
  <c r="G310" i="78" s="1"/>
  <c r="F311" i="78"/>
  <c r="F310" i="78" s="1"/>
  <c r="D311" i="78"/>
  <c r="D310" i="78" s="1"/>
  <c r="C311" i="78"/>
  <c r="C310" i="78" s="1"/>
  <c r="N296" i="78"/>
  <c r="N295" i="78" s="1"/>
  <c r="L296" i="78"/>
  <c r="L295" i="78" s="1"/>
  <c r="K296" i="78"/>
  <c r="K295" i="78" s="1"/>
  <c r="J296" i="78"/>
  <c r="J295" i="78" s="1"/>
  <c r="H296" i="78"/>
  <c r="H295" i="78" s="1"/>
  <c r="G296" i="78"/>
  <c r="G295" i="78" s="1"/>
  <c r="F296" i="78"/>
  <c r="F295" i="78" s="1"/>
  <c r="D296" i="78"/>
  <c r="D295" i="78" s="1"/>
  <c r="C296" i="78"/>
  <c r="C295" i="78" s="1"/>
  <c r="N275" i="78"/>
  <c r="N274" i="78" s="1"/>
  <c r="L275" i="78"/>
  <c r="L274" i="78" s="1"/>
  <c r="K275" i="78"/>
  <c r="K274" i="78" s="1"/>
  <c r="J275" i="78"/>
  <c r="J274" i="78" s="1"/>
  <c r="H275" i="78"/>
  <c r="H274" i="78" s="1"/>
  <c r="G275" i="78"/>
  <c r="G274" i="78" s="1"/>
  <c r="F275" i="78"/>
  <c r="F274" i="78" s="1"/>
  <c r="D275" i="78"/>
  <c r="D274" i="78" s="1"/>
  <c r="C275" i="78"/>
  <c r="C274" i="78" s="1"/>
  <c r="N264" i="78"/>
  <c r="L264" i="78"/>
  <c r="K264" i="78"/>
  <c r="J264" i="78"/>
  <c r="H264" i="78"/>
  <c r="G264" i="78"/>
  <c r="F264" i="78"/>
  <c r="D264" i="78"/>
  <c r="C264" i="78"/>
  <c r="N259" i="78"/>
  <c r="L259" i="78"/>
  <c r="K259" i="78"/>
  <c r="J259" i="78"/>
  <c r="H259" i="78"/>
  <c r="G259" i="78"/>
  <c r="F259" i="78"/>
  <c r="D259" i="78"/>
  <c r="C259" i="78"/>
  <c r="N245" i="78"/>
  <c r="L245" i="78"/>
  <c r="K245" i="78"/>
  <c r="J245" i="78"/>
  <c r="H245" i="78"/>
  <c r="G245" i="78"/>
  <c r="F245" i="78"/>
  <c r="D245" i="78"/>
  <c r="C245" i="78"/>
  <c r="N236" i="78"/>
  <c r="L236" i="78"/>
  <c r="K236" i="78"/>
  <c r="J236" i="78"/>
  <c r="H236" i="78"/>
  <c r="G236" i="78"/>
  <c r="F236" i="78"/>
  <c r="D236" i="78"/>
  <c r="C236" i="78"/>
  <c r="N220" i="78"/>
  <c r="N219" i="78" s="1"/>
  <c r="L220" i="78"/>
  <c r="L219" i="78" s="1"/>
  <c r="K220" i="78"/>
  <c r="K219" i="78" s="1"/>
  <c r="J220" i="78"/>
  <c r="J219" i="78" s="1"/>
  <c r="H220" i="78"/>
  <c r="H219" i="78" s="1"/>
  <c r="G220" i="78"/>
  <c r="G219" i="78" s="1"/>
  <c r="F220" i="78"/>
  <c r="F219" i="78" s="1"/>
  <c r="D220" i="78"/>
  <c r="D219" i="78" s="1"/>
  <c r="C220" i="78"/>
  <c r="C219" i="78" s="1"/>
  <c r="N199" i="78"/>
  <c r="L199" i="78"/>
  <c r="K199" i="78"/>
  <c r="J199" i="78"/>
  <c r="H199" i="78"/>
  <c r="G199" i="78"/>
  <c r="F199" i="78"/>
  <c r="D199" i="78"/>
  <c r="C199" i="78"/>
  <c r="N197" i="78"/>
  <c r="N195" i="78"/>
  <c r="N194" i="78"/>
  <c r="N193" i="78"/>
  <c r="N192" i="78"/>
  <c r="N191" i="78"/>
  <c r="N190" i="78"/>
  <c r="N189" i="78"/>
  <c r="N188" i="78"/>
  <c r="N187" i="78"/>
  <c r="N186" i="78"/>
  <c r="N185" i="78"/>
  <c r="N184" i="78"/>
  <c r="N183" i="78"/>
  <c r="N182" i="78"/>
  <c r="N181" i="78"/>
  <c r="N180" i="78"/>
  <c r="N179" i="78"/>
  <c r="N178" i="78"/>
  <c r="N177" i="78"/>
  <c r="L176" i="78"/>
  <c r="L175" i="78" s="1"/>
  <c r="K176" i="78"/>
  <c r="K175" i="78" s="1"/>
  <c r="J176" i="78"/>
  <c r="J175" i="78" s="1"/>
  <c r="H176" i="78"/>
  <c r="H175" i="78" s="1"/>
  <c r="G176" i="78"/>
  <c r="G175" i="78" s="1"/>
  <c r="F176" i="78"/>
  <c r="F175" i="78" s="1"/>
  <c r="D176" i="78"/>
  <c r="D175" i="78" s="1"/>
  <c r="C176" i="78"/>
  <c r="C175" i="78" s="1"/>
  <c r="N164" i="78"/>
  <c r="N163" i="78" s="1"/>
  <c r="L164" i="78"/>
  <c r="L163" i="78" s="1"/>
  <c r="K164" i="78"/>
  <c r="K163" i="78" s="1"/>
  <c r="J164" i="78"/>
  <c r="J163" i="78" s="1"/>
  <c r="H164" i="78"/>
  <c r="H163" i="78" s="1"/>
  <c r="G164" i="78"/>
  <c r="G163" i="78" s="1"/>
  <c r="F164" i="78"/>
  <c r="F163" i="78" s="1"/>
  <c r="D164" i="78"/>
  <c r="D163" i="78" s="1"/>
  <c r="C164" i="78"/>
  <c r="C163" i="78" s="1"/>
  <c r="N148" i="78"/>
  <c r="N147" i="78" s="1"/>
  <c r="L148" i="78"/>
  <c r="L147" i="78" s="1"/>
  <c r="K148" i="78"/>
  <c r="K147" i="78" s="1"/>
  <c r="J148" i="78"/>
  <c r="J147" i="78" s="1"/>
  <c r="H148" i="78"/>
  <c r="H147" i="78" s="1"/>
  <c r="G148" i="78"/>
  <c r="G147" i="78" s="1"/>
  <c r="F148" i="78"/>
  <c r="F147" i="78" s="1"/>
  <c r="D148" i="78"/>
  <c r="D147" i="78" s="1"/>
  <c r="C148" i="78"/>
  <c r="C147" i="78" s="1"/>
  <c r="N131" i="78"/>
  <c r="N130" i="78" s="1"/>
  <c r="L131" i="78"/>
  <c r="L130" i="78" s="1"/>
  <c r="K131" i="78"/>
  <c r="K130" i="78" s="1"/>
  <c r="J131" i="78"/>
  <c r="J130" i="78" s="1"/>
  <c r="H131" i="78"/>
  <c r="H130" i="78" s="1"/>
  <c r="G131" i="78"/>
  <c r="G130" i="78" s="1"/>
  <c r="F131" i="78"/>
  <c r="F130" i="78" s="1"/>
  <c r="D131" i="78"/>
  <c r="D130" i="78" s="1"/>
  <c r="C131" i="78"/>
  <c r="C130" i="78" s="1"/>
  <c r="N118" i="78"/>
  <c r="N117" i="78" s="1"/>
  <c r="L118" i="78"/>
  <c r="L117" i="78" s="1"/>
  <c r="K118" i="78"/>
  <c r="K117" i="78" s="1"/>
  <c r="J118" i="78"/>
  <c r="J117" i="78" s="1"/>
  <c r="H118" i="78"/>
  <c r="H117" i="78" s="1"/>
  <c r="G118" i="78"/>
  <c r="G117" i="78" s="1"/>
  <c r="F118" i="78"/>
  <c r="F117" i="78" s="1"/>
  <c r="D118" i="78"/>
  <c r="D117" i="78" s="1"/>
  <c r="C118" i="78"/>
  <c r="C117" i="78" s="1"/>
  <c r="N108" i="78"/>
  <c r="L108" i="78"/>
  <c r="K108" i="78"/>
  <c r="J108" i="78"/>
  <c r="H108" i="78"/>
  <c r="G108" i="78"/>
  <c r="F108" i="78"/>
  <c r="D108" i="78"/>
  <c r="C108" i="78"/>
  <c r="N103" i="78"/>
  <c r="L103" i="78"/>
  <c r="K103" i="78"/>
  <c r="J103" i="78"/>
  <c r="H103" i="78"/>
  <c r="G103" i="78"/>
  <c r="F103" i="78"/>
  <c r="D103" i="78"/>
  <c r="C103" i="78"/>
  <c r="N83" i="78"/>
  <c r="N82" i="78" s="1"/>
  <c r="L83" i="78"/>
  <c r="L82" i="78" s="1"/>
  <c r="K83" i="78"/>
  <c r="K82" i="78" s="1"/>
  <c r="J83" i="78"/>
  <c r="J82" i="78" s="1"/>
  <c r="H83" i="78"/>
  <c r="H82" i="78" s="1"/>
  <c r="G83" i="78"/>
  <c r="G82" i="78" s="1"/>
  <c r="F83" i="78"/>
  <c r="F82" i="78" s="1"/>
  <c r="D83" i="78"/>
  <c r="D82" i="78" s="1"/>
  <c r="C83" i="78"/>
  <c r="C82" i="78" s="1"/>
  <c r="J235" i="78" l="1"/>
  <c r="C258" i="78"/>
  <c r="H235" i="78"/>
  <c r="G235" i="78"/>
  <c r="C198" i="78"/>
  <c r="D198" i="78"/>
  <c r="D258" i="78"/>
  <c r="F198" i="78"/>
  <c r="F258" i="78"/>
  <c r="G198" i="78"/>
  <c r="G102" i="78"/>
  <c r="J198" i="78"/>
  <c r="L102" i="78"/>
  <c r="H198" i="78"/>
  <c r="J102" i="78"/>
  <c r="K102" i="78"/>
  <c r="H102" i="78"/>
  <c r="K198" i="78"/>
  <c r="G258" i="78"/>
  <c r="L198" i="78"/>
  <c r="D235" i="78"/>
  <c r="N102" i="78"/>
  <c r="F235" i="78"/>
  <c r="J258" i="78"/>
  <c r="N176" i="78"/>
  <c r="N175" i="78" s="1"/>
  <c r="K258" i="78"/>
  <c r="L258" i="78"/>
  <c r="N258" i="78"/>
  <c r="C102" i="78"/>
  <c r="K235" i="78"/>
  <c r="C235" i="78"/>
  <c r="H258" i="78"/>
  <c r="N198" i="78"/>
  <c r="E364" i="78"/>
  <c r="E383" i="78" s="1"/>
  <c r="D102" i="78"/>
  <c r="L235" i="78"/>
  <c r="F102" i="78"/>
  <c r="N235" i="78"/>
  <c r="D337" i="78"/>
  <c r="D336" i="78" s="1"/>
  <c r="F81" i="78" l="1"/>
  <c r="F383" i="78" s="1"/>
  <c r="G81" i="78"/>
  <c r="G383" i="78" s="1"/>
  <c r="C81" i="78"/>
  <c r="C383" i="78" s="1"/>
  <c r="N81" i="78"/>
  <c r="N383" i="78" s="1"/>
  <c r="H81" i="78"/>
  <c r="H383" i="78" s="1"/>
  <c r="L81" i="78"/>
  <c r="L383" i="78" s="1"/>
  <c r="K81" i="78"/>
  <c r="K383" i="78" s="1"/>
  <c r="J81" i="78"/>
  <c r="J383" i="78" s="1"/>
  <c r="D81" i="78"/>
  <c r="D383" i="78" s="1"/>
  <c r="G69" i="78"/>
  <c r="N7" i="78" l="1"/>
  <c r="I69" i="78"/>
  <c r="N79" i="78" l="1"/>
  <c r="M79" i="78"/>
  <c r="L69" i="78"/>
  <c r="L79" i="78" s="1"/>
  <c r="K69" i="78"/>
  <c r="K79" i="78" s="1"/>
  <c r="E69" i="78"/>
  <c r="E79" i="78" s="1"/>
  <c r="D69" i="78"/>
  <c r="J57" i="78"/>
  <c r="I57" i="78"/>
  <c r="H57" i="78"/>
  <c r="G57" i="78"/>
  <c r="F57" i="78"/>
  <c r="D57" i="78"/>
  <c r="C57" i="78"/>
  <c r="J49" i="78"/>
  <c r="I49" i="78"/>
  <c r="H49" i="78"/>
  <c r="G49" i="78"/>
  <c r="F49" i="78"/>
  <c r="D49" i="78"/>
  <c r="C49" i="78"/>
  <c r="J42" i="78"/>
  <c r="I42" i="78"/>
  <c r="H42" i="78"/>
  <c r="G42" i="78"/>
  <c r="F42" i="78"/>
  <c r="D42" i="78"/>
  <c r="C42" i="78"/>
  <c r="J36" i="78"/>
  <c r="I36" i="78"/>
  <c r="H36" i="78"/>
  <c r="G36" i="78"/>
  <c r="F36" i="78"/>
  <c r="D36" i="78"/>
  <c r="C36" i="78"/>
  <c r="J28" i="78"/>
  <c r="I28" i="78"/>
  <c r="H28" i="78"/>
  <c r="G28" i="78"/>
  <c r="F28" i="78"/>
  <c r="D28" i="78"/>
  <c r="C28" i="78"/>
  <c r="F20" i="78"/>
  <c r="J20" i="78"/>
  <c r="I20" i="78"/>
  <c r="H20" i="78"/>
  <c r="G20" i="78"/>
  <c r="D20" i="78"/>
  <c r="C20" i="78"/>
  <c r="J9" i="78"/>
  <c r="I9" i="78"/>
  <c r="H9" i="78"/>
  <c r="G9" i="78"/>
  <c r="F9" i="78"/>
  <c r="D9" i="78"/>
  <c r="C9" i="78"/>
  <c r="G7" i="78" l="1"/>
  <c r="G79" i="78" s="1"/>
  <c r="J7" i="78"/>
  <c r="J79" i="78" s="1"/>
  <c r="F7" i="78"/>
  <c r="F79" i="78" s="1"/>
  <c r="C7" i="78"/>
  <c r="C79" i="78" s="1"/>
  <c r="D7" i="78"/>
  <c r="D79" i="78" s="1"/>
  <c r="H7" i="78"/>
  <c r="I7" i="78"/>
  <c r="D6" i="72"/>
  <c r="E8" i="72"/>
  <c r="E9" i="72"/>
  <c r="E10" i="72"/>
  <c r="E11" i="72"/>
  <c r="E12" i="72"/>
  <c r="E13" i="72"/>
  <c r="E14" i="72"/>
  <c r="E15" i="72"/>
  <c r="E16" i="72"/>
  <c r="E17" i="72"/>
  <c r="E18" i="72"/>
  <c r="E19" i="72"/>
  <c r="E20" i="72"/>
  <c r="E21" i="72"/>
  <c r="E7" i="72"/>
  <c r="G23" i="72"/>
  <c r="G102" i="72" s="1"/>
  <c r="E23" i="72"/>
  <c r="D23" i="72"/>
  <c r="I7" i="77"/>
  <c r="H7" i="77"/>
  <c r="G7" i="77"/>
  <c r="F7" i="77"/>
  <c r="E7" i="77"/>
  <c r="D7" i="77"/>
  <c r="C7" i="77"/>
  <c r="I8" i="71"/>
  <c r="H8" i="71"/>
  <c r="C8" i="71"/>
  <c r="D8" i="71"/>
  <c r="E8" i="71"/>
  <c r="F8" i="71"/>
  <c r="G8" i="71"/>
  <c r="D95" i="69"/>
  <c r="D27" i="69"/>
  <c r="D12" i="69"/>
  <c r="D7" i="69" s="1"/>
  <c r="E6" i="72" l="1"/>
  <c r="E102" i="72" s="1"/>
  <c r="D102" i="72"/>
  <c r="F15" i="76"/>
  <c r="D15" i="76"/>
  <c r="F59" i="67"/>
  <c r="F60" i="67"/>
  <c r="F61" i="67"/>
  <c r="F62" i="67"/>
  <c r="F63" i="67"/>
  <c r="F64" i="67"/>
  <c r="F65" i="67"/>
  <c r="F66" i="67"/>
  <c r="F67" i="67"/>
  <c r="F68" i="67"/>
  <c r="F58" i="67"/>
  <c r="F51" i="67"/>
  <c r="F52" i="67"/>
  <c r="F53" i="67"/>
  <c r="F54" i="67"/>
  <c r="F55" i="67"/>
  <c r="F50" i="67"/>
  <c r="F44" i="67"/>
  <c r="F45" i="67"/>
  <c r="F46" i="67"/>
  <c r="F47" i="67"/>
  <c r="F43" i="67"/>
  <c r="F38" i="67"/>
  <c r="F39" i="67"/>
  <c r="F40" i="67"/>
  <c r="F37" i="67"/>
  <c r="F30" i="67"/>
  <c r="F31" i="67"/>
  <c r="F32" i="67"/>
  <c r="F33" i="67"/>
  <c r="F34" i="67"/>
  <c r="F29" i="67"/>
  <c r="F22" i="67"/>
  <c r="F23" i="67"/>
  <c r="F24" i="67"/>
  <c r="F25" i="67"/>
  <c r="F26" i="67"/>
  <c r="F21" i="67"/>
  <c r="F11" i="67"/>
  <c r="F12" i="67"/>
  <c r="F13" i="67"/>
  <c r="F14" i="67"/>
  <c r="F15" i="67"/>
  <c r="F16" i="67"/>
  <c r="F17" i="67"/>
  <c r="F18" i="67"/>
  <c r="F10" i="67"/>
  <c r="D59" i="67"/>
  <c r="D60" i="67"/>
  <c r="D61" i="67"/>
  <c r="D62" i="67"/>
  <c r="D63" i="67"/>
  <c r="D64" i="67"/>
  <c r="D65" i="67"/>
  <c r="D66" i="67"/>
  <c r="D67" i="67"/>
  <c r="D68" i="67"/>
  <c r="D58" i="67"/>
  <c r="D51" i="67"/>
  <c r="D52" i="67"/>
  <c r="D53" i="67"/>
  <c r="D54" i="67"/>
  <c r="D55" i="67"/>
  <c r="D50" i="67"/>
  <c r="D44" i="67"/>
  <c r="D45" i="67"/>
  <c r="D46" i="67"/>
  <c r="D47" i="67"/>
  <c r="D43" i="67"/>
  <c r="D38" i="67"/>
  <c r="D39" i="67"/>
  <c r="D40" i="67"/>
  <c r="D37" i="67"/>
  <c r="D30" i="67"/>
  <c r="D31" i="67"/>
  <c r="D32" i="67"/>
  <c r="D33" i="67"/>
  <c r="D34" i="67"/>
  <c r="D29" i="67"/>
  <c r="D23" i="67"/>
  <c r="D24" i="67"/>
  <c r="D25" i="67"/>
  <c r="D26" i="67"/>
  <c r="D22" i="67"/>
  <c r="D21" i="67"/>
  <c r="D12" i="67"/>
  <c r="D13" i="67"/>
  <c r="D14" i="67"/>
  <c r="D15" i="67"/>
  <c r="D16" i="67"/>
  <c r="D17" i="67"/>
  <c r="D18" i="67"/>
  <c r="D11" i="67"/>
  <c r="D10" i="67"/>
  <c r="C56" i="67"/>
  <c r="C48" i="67"/>
  <c r="C41" i="67"/>
  <c r="C35" i="67"/>
  <c r="C27" i="67"/>
  <c r="C19" i="67"/>
  <c r="C8" i="67"/>
  <c r="C318" i="67"/>
  <c r="C302" i="67"/>
  <c r="C287" i="67"/>
  <c r="C275" i="67"/>
  <c r="C263" i="67"/>
  <c r="C250" i="67"/>
  <c r="C235" i="67"/>
  <c r="C223" i="67"/>
  <c r="C209" i="67"/>
  <c r="C195" i="67"/>
  <c r="C183" i="67"/>
  <c r="C167" i="67"/>
  <c r="C152" i="67"/>
  <c r="C132" i="67"/>
  <c r="C110" i="67"/>
  <c r="C90" i="67"/>
  <c r="E71" i="67"/>
  <c r="C71" i="67"/>
  <c r="C7" i="67" l="1"/>
</calcChain>
</file>

<file path=xl/sharedStrings.xml><?xml version="1.0" encoding="utf-8"?>
<sst xmlns="http://schemas.openxmlformats.org/spreadsheetml/2006/main" count="2683" uniqueCount="695">
  <si>
    <t>Phường Bình Thuận</t>
  </si>
  <si>
    <t>Phường Phước Ninh</t>
  </si>
  <si>
    <t>Phường Thạch Thang</t>
  </si>
  <si>
    <t>Phường An Hải Bắc</t>
  </si>
  <si>
    <t>Phường Phước Mỹ</t>
  </si>
  <si>
    <t>Phường Mân Thái</t>
  </si>
  <si>
    <t>Phường Nại Hiên Đông</t>
  </si>
  <si>
    <t>Phường Thọ Quang</t>
  </si>
  <si>
    <t>Phường Mỹ An</t>
  </si>
  <si>
    <t>Phường Hòa Hải</t>
  </si>
  <si>
    <t>Phường Khuê Mỹ</t>
  </si>
  <si>
    <t>Phường Hòa Quý</t>
  </si>
  <si>
    <t>Phường An Khê</t>
  </si>
  <si>
    <t>Phường Thanh Khê Đông</t>
  </si>
  <si>
    <t>Phường Thanh Khê Tây</t>
  </si>
  <si>
    <t>Phường Xuân Hà</t>
  </si>
  <si>
    <t>Phường Chính Gián</t>
  </si>
  <si>
    <t>Phường Hòa Minh</t>
  </si>
  <si>
    <t>Phường Hòa Khánh Nam</t>
  </si>
  <si>
    <t>Phường Hòa Khánh Bắc</t>
  </si>
  <si>
    <t>Phường Hòa Hiệp Nam</t>
  </si>
  <si>
    <t>Phường Hòa Hiệp Bắc</t>
  </si>
  <si>
    <t>Phường Hòa An</t>
  </si>
  <si>
    <t>Phường Hòa Phát</t>
  </si>
  <si>
    <t>Phường Hòa Thọ Đông</t>
  </si>
  <si>
    <t>Xã Hòa Tiến</t>
  </si>
  <si>
    <t>Xã Hòa Phước</t>
  </si>
  <si>
    <t>Xã Hòa Phong</t>
  </si>
  <si>
    <t>Xã Hòa Phú</t>
  </si>
  <si>
    <t>Xã Hòa Nhơn</t>
  </si>
  <si>
    <t>Xã Hòa Sơn</t>
  </si>
  <si>
    <t>Xã Hòa Liên</t>
  </si>
  <si>
    <t>Phường Hòa Thọ Tây</t>
  </si>
  <si>
    <t>Phường Thanh Bình</t>
  </si>
  <si>
    <t>Phường Thuận Phước</t>
  </si>
  <si>
    <t>Phường Hoà Thuận Tây</t>
  </si>
  <si>
    <t>Phường Hoà Cường Bắc</t>
  </si>
  <si>
    <t>Phường  Hoà Cường Nam</t>
  </si>
  <si>
    <t>Phường Thạc Gián</t>
  </si>
  <si>
    <t>Phường Khuê Trung</t>
  </si>
  <si>
    <t>Phường Hoà Xuân</t>
  </si>
  <si>
    <t>Xã Hòa Bắc</t>
  </si>
  <si>
    <t>Xã Hòa Ninh</t>
  </si>
  <si>
    <t>Xã Hòa Châu</t>
  </si>
  <si>
    <t>Xã Hòa Khương</t>
  </si>
  <si>
    <t>Số TT</t>
  </si>
  <si>
    <t>Tên ĐVHC cấp huyện</t>
  </si>
  <si>
    <t>Khu vực miền núi, vùng cao</t>
  </si>
  <si>
    <t>Khu vực
hải đảo</t>
  </si>
  <si>
    <t>Tỷ lệ (%)</t>
  </si>
  <si>
    <t>Yếu tố đặc thù khác (nếu có)</t>
  </si>
  <si>
    <t xml:space="preserve">Tỷ lệ (%)
</t>
  </si>
  <si>
    <t>Quận Hải Châu</t>
  </si>
  <si>
    <t>Quận Thanh Khê</t>
  </si>
  <si>
    <t>Quận Ngũ Hành Sơn</t>
  </si>
  <si>
    <t>Quận Liên Chiểu</t>
  </si>
  <si>
    <t>Quận Cẩm Lệ</t>
  </si>
  <si>
    <t>Huyện Hòa Vang</t>
  </si>
  <si>
    <t>Huyện Hoàng Sa</t>
  </si>
  <si>
    <t>Quận Sơn Trà</t>
  </si>
  <si>
    <t>Quy mô dân số</t>
  </si>
  <si>
    <t>Phường Hải Châu</t>
  </si>
  <si>
    <t>Phường An Hải Nam</t>
  </si>
  <si>
    <t>I</t>
  </si>
  <si>
    <t>II</t>
  </si>
  <si>
    <t>III</t>
  </si>
  <si>
    <t>IV</t>
  </si>
  <si>
    <t>V</t>
  </si>
  <si>
    <t>VI</t>
  </si>
  <si>
    <t>VII</t>
  </si>
  <si>
    <t>VIII</t>
  </si>
  <si>
    <t>Đặc khu Hoàng Sa</t>
  </si>
  <si>
    <t>1.2</t>
  </si>
  <si>
    <t>2.1</t>
  </si>
  <si>
    <t>2.2</t>
  </si>
  <si>
    <t>2.3</t>
  </si>
  <si>
    <t>Thuộc diện sắp xếp</t>
  </si>
  <si>
    <t>Diện tích tự nhiên</t>
  </si>
  <si>
    <t>x</t>
  </si>
  <si>
    <r>
      <t>Diện tích (km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</si>
  <si>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t>Phương án</t>
  </si>
  <si>
    <t>Tên ĐVHC
cấp xã mới</t>
  </si>
  <si>
    <t>Số ĐVHC cấp xã giảm</t>
  </si>
  <si>
    <t>Số lượng ĐVHC hiện nay</t>
  </si>
  <si>
    <t>Số lượng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</si>
  <si>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</si>
  <si>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</si>
  <si>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</si>
  <si>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</t>
  </si>
  <si>
    <t>Số lượng ĐVHC sau sắp xếp không đạt tiêu chuẩn do có yếu tố đặc thù</t>
  </si>
  <si>
    <t>Số lượng ĐVHC giảm sau sắp xếp</t>
  </si>
  <si>
    <t>ĐVHC cấp xã</t>
  </si>
  <si>
    <t>Xã</t>
  </si>
  <si>
    <t>Phường</t>
  </si>
  <si>
    <t>Tổng</t>
  </si>
  <si>
    <t>Phương án sắp xếp, xử lý</t>
  </si>
  <si>
    <t>Tiếp tục sử dụng</t>
  </si>
  <si>
    <t>Phương án khác</t>
  </si>
  <si>
    <t>Lộ trình</t>
  </si>
  <si>
    <t>Tên cấp xã</t>
  </si>
  <si>
    <t>Phường Hòa Xuân</t>
  </si>
  <si>
    <t xml:space="preserve">Quy mô dân số (người) </t>
  </si>
  <si>
    <t>Hình thành đặc khu Hoàng Sa trên cơ sở nguyên trạng huyện đảo Hoàng Sa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</si>
  <si>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</si>
  <si>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</si>
  <si>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</si>
  <si>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</si>
  <si>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</si>
  <si>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</si>
  <si>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</si>
  <si>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</si>
  <si>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</si>
  <si>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Phường Hòa Cường</t>
  </si>
  <si>
    <t>Phường Thanh Khê</t>
  </si>
  <si>
    <t>Phường An Hải</t>
  </si>
  <si>
    <t>Phường Sơn Trà</t>
  </si>
  <si>
    <t>Phường Ngũ Hành Sơn</t>
  </si>
  <si>
    <t>Phường Liên Chiểu</t>
  </si>
  <si>
    <t>Phường Hải Vân</t>
  </si>
  <si>
    <t>Phường Cẩm Lệ</t>
  </si>
  <si>
    <t>Xã Hòa Vang</t>
  </si>
  <si>
    <t>Xã Bà Nà</t>
  </si>
  <si>
    <t>Phường Hòa Khánh</t>
  </si>
  <si>
    <t>Nhập nguyên trạng 03 phường: Hòa Minh, Hòa Khánh Nam và xã Hòa Sơn</t>
  </si>
  <si>
    <t>TỈNH QUẢNG NAM</t>
  </si>
  <si>
    <t>HUYỆN NÚI THÀNH</t>
  </si>
  <si>
    <t>Các xã, thị trấn</t>
  </si>
  <si>
    <t>1.1</t>
  </si>
  <si>
    <t>Thị trấn Núi Thành</t>
  </si>
  <si>
    <t>Xã Tam Xuân 1</t>
  </si>
  <si>
    <t>1.3</t>
  </si>
  <si>
    <t>Xã Tam Xuân 2</t>
  </si>
  <si>
    <t>1.4</t>
  </si>
  <si>
    <t>Xã Tam Tiến</t>
  </si>
  <si>
    <t>1.5</t>
  </si>
  <si>
    <t>Xã Tam Sơn</t>
  </si>
  <si>
    <t>1.6</t>
  </si>
  <si>
    <t>Xã Tam Thạnh</t>
  </si>
  <si>
    <t>1.7</t>
  </si>
  <si>
    <t>Xã Tam Anh Bắc</t>
  </si>
  <si>
    <t>1.8</t>
  </si>
  <si>
    <t>Xã Tam Anh Nam</t>
  </si>
  <si>
    <t>1.9</t>
  </si>
  <si>
    <t>Xã Tam Hòa</t>
  </si>
  <si>
    <t>1.10</t>
  </si>
  <si>
    <t>Xã Tam Hiệp</t>
  </si>
  <si>
    <t>1.11</t>
  </si>
  <si>
    <t>Xã Tam Hải</t>
  </si>
  <si>
    <t>1.12</t>
  </si>
  <si>
    <t>Xã Tam Giang</t>
  </si>
  <si>
    <t>1.13</t>
  </si>
  <si>
    <t>Xã Tam Quang</t>
  </si>
  <si>
    <t>1.14</t>
  </si>
  <si>
    <t>Xã Tam Nghĩa</t>
  </si>
  <si>
    <t>1.15</t>
  </si>
  <si>
    <t>Xã Tam Mỹ Tây</t>
  </si>
  <si>
    <t>1.16</t>
  </si>
  <si>
    <t>Xã Tam Mỹ Đông</t>
  </si>
  <si>
    <t>1.17</t>
  </si>
  <si>
    <t>Xã Tam Trà</t>
  </si>
  <si>
    <t xml:space="preserve">HUYỆN ĐẠI LỘC </t>
  </si>
  <si>
    <t>Thị trấn Ái Nghĩa</t>
  </si>
  <si>
    <t>Xã Đại Hiệp</t>
  </si>
  <si>
    <t>Xã Đại Hoà</t>
  </si>
  <si>
    <t>Xã Đại An</t>
  </si>
  <si>
    <t>Xã Đại Nghĩa</t>
  </si>
  <si>
    <t>Xã Đại Thắng</t>
  </si>
  <si>
    <t>Xã Đại Cường</t>
  </si>
  <si>
    <t>Xã Đại Minh</t>
  </si>
  <si>
    <t>Xã Đại Phong</t>
  </si>
  <si>
    <t>Xã Đại Tân</t>
  </si>
  <si>
    <t>Xã Đại Chánh</t>
  </si>
  <si>
    <t>Xã Đại Thạnh</t>
  </si>
  <si>
    <t>Xã Đại Hồng</t>
  </si>
  <si>
    <t>Xã Đại Quang</t>
  </si>
  <si>
    <t>Xã Đại Đồng</t>
  </si>
  <si>
    <t>Xã Đại Lãnh</t>
  </si>
  <si>
    <t>Xã Đại Hưng</t>
  </si>
  <si>
    <t>1.18</t>
  </si>
  <si>
    <t>Xã Đại Sơn</t>
  </si>
  <si>
    <t>HUYỆN THĂNG BÌNH</t>
  </si>
  <si>
    <t>Thị trấn Hà Lam</t>
  </si>
  <si>
    <t>Xã Bình Dương</t>
  </si>
  <si>
    <t>Xã Bình Giang</t>
  </si>
  <si>
    <t>Xã Bình Nguyên</t>
  </si>
  <si>
    <t>Xã Bình Phục</t>
  </si>
  <si>
    <t>Xã Bình Triều</t>
  </si>
  <si>
    <t>Xã Bình Đào</t>
  </si>
  <si>
    <t>Xã Bình Minh</t>
  </si>
  <si>
    <t>Xã Bình Lãnh</t>
  </si>
  <si>
    <t>Xã Bình Trị</t>
  </si>
  <si>
    <t>Xã Bình Định</t>
  </si>
  <si>
    <t>Xã Bình Quý</t>
  </si>
  <si>
    <t>Xã Bình Phú</t>
  </si>
  <si>
    <t>Xã Bình Tú</t>
  </si>
  <si>
    <t>Xã Bình Sa</t>
  </si>
  <si>
    <t>Xã Bình Hải</t>
  </si>
  <si>
    <t>Xã Bình Quế</t>
  </si>
  <si>
    <t>Xã Bình An</t>
  </si>
  <si>
    <t>Xã Bình Trung</t>
  </si>
  <si>
    <t>Xã Bình Nam</t>
  </si>
  <si>
    <t>HUYỆN QUẾ SƠN</t>
  </si>
  <si>
    <t>Thị trấn Hương An</t>
  </si>
  <si>
    <t>Thị trấn Đông Phú</t>
  </si>
  <si>
    <t>Thị trấn Trung Phước</t>
  </si>
  <si>
    <t>Xã Quế Lộc</t>
  </si>
  <si>
    <t>Xã Phước Ninh</t>
  </si>
  <si>
    <t>Xã Ninh Phước</t>
  </si>
  <si>
    <t>Xã Quế Lâm</t>
  </si>
  <si>
    <t>Xã Quế Xuân 1</t>
  </si>
  <si>
    <t>Xã Quế Xuân 2</t>
  </si>
  <si>
    <t>Xã Quế Phú</t>
  </si>
  <si>
    <t>Xã Quế Mỹ</t>
  </si>
  <si>
    <t>Xã Quế Thuận</t>
  </si>
  <si>
    <t>Xã Quế Hiệp</t>
  </si>
  <si>
    <t>Xã Quế Châu</t>
  </si>
  <si>
    <t>Xã Quế Minh</t>
  </si>
  <si>
    <t>Xã Quế An</t>
  </si>
  <si>
    <t>Xã Quế Phong</t>
  </si>
  <si>
    <t>Xã Quế Long</t>
  </si>
  <si>
    <t>HUYỆN DUY XUYÊN</t>
  </si>
  <si>
    <t>Thị trấn Nam Phước</t>
  </si>
  <si>
    <t>Xã Duy Phú</t>
  </si>
  <si>
    <t>Xã Duy Tân</t>
  </si>
  <si>
    <t>Xã Duy Hòa</t>
  </si>
  <si>
    <t>Xã Duy Châu</t>
  </si>
  <si>
    <t>Xã Duy Trinh</t>
  </si>
  <si>
    <t>Xã Duy Sơn</t>
  </si>
  <si>
    <t>Xã Duy Trung</t>
  </si>
  <si>
    <t>Xã Duy Phước</t>
  </si>
  <si>
    <t>Xã Duy Thành</t>
  </si>
  <si>
    <t>Xã Duy Vinh</t>
  </si>
  <si>
    <t>Xã Duy Nghĩa</t>
  </si>
  <si>
    <t>Xã Duy Hải</t>
  </si>
  <si>
    <t>HUYỆN TIÊN PHƯỚC</t>
  </si>
  <si>
    <t>Thị trấn Tiên Kỳ</t>
  </si>
  <si>
    <t>Xã Tiên Hà</t>
  </si>
  <si>
    <t>Xã Tiên Mỹ</t>
  </si>
  <si>
    <t>Xã Tiên Cảnh</t>
  </si>
  <si>
    <t>Xã Tiên Lãnh</t>
  </si>
  <si>
    <t>Xã Tiên An</t>
  </si>
  <si>
    <t>Xã Tiên Lập</t>
  </si>
  <si>
    <t>Xã Tiên Châu</t>
  </si>
  <si>
    <t>Xã Tiên Thọ</t>
  </si>
  <si>
    <t>Xã Tiên Sơn</t>
  </si>
  <si>
    <t>Xã Tiên Ngọc</t>
  </si>
  <si>
    <t>Xã Tiên Hiệp</t>
  </si>
  <si>
    <t>Xã Tiên Phong</t>
  </si>
  <si>
    <t>Xã Tiên Lộc</t>
  </si>
  <si>
    <t>HUYỆN HIỆP ĐỨC</t>
  </si>
  <si>
    <t>Thị trấn Tân Bình</t>
  </si>
  <si>
    <t>Xã Quế Tân</t>
  </si>
  <si>
    <t>Xã Quế Thọ</t>
  </si>
  <si>
    <t>Xã Bình Lâm</t>
  </si>
  <si>
    <t>Xã Sông Trà</t>
  </si>
  <si>
    <t>Xã Phước Trà</t>
  </si>
  <si>
    <t>Xã Phước Gia</t>
  </si>
  <si>
    <t>Xã Quế Lưu</t>
  </si>
  <si>
    <t>Xã Thăng Phước</t>
  </si>
  <si>
    <t>Xã Bình Sơn</t>
  </si>
  <si>
    <t>HUYỆN PHƯỚC SƠN</t>
  </si>
  <si>
    <t>Thị trấn Khâm Đức</t>
  </si>
  <si>
    <t>Xã Phước Đức</t>
  </si>
  <si>
    <t>Xã Phước Năng</t>
  </si>
  <si>
    <t>Xã Phước Mỹ</t>
  </si>
  <si>
    <t>Xã Phước Chánh</t>
  </si>
  <si>
    <t>Xã Phước Công</t>
  </si>
  <si>
    <t>Xã Phước Kim</t>
  </si>
  <si>
    <t>Xã Phước Thành</t>
  </si>
  <si>
    <t>Xã Phước Lộc</t>
  </si>
  <si>
    <t>Xã Phước Xuân</t>
  </si>
  <si>
    <t>Xã Phước Hoà</t>
  </si>
  <si>
    <t>Xã Phước Hiệp</t>
  </si>
  <si>
    <t>IX</t>
  </si>
  <si>
    <t>HUYỆN NAM GIANG</t>
  </si>
  <si>
    <t>Thị trấn Thạnh Mỹ</t>
  </si>
  <si>
    <t>Xã Chơ Chun</t>
  </si>
  <si>
    <t>Xã Chà Vàl</t>
  </si>
  <si>
    <t>Xã La Êê</t>
  </si>
  <si>
    <t>Xã La Dêê</t>
  </si>
  <si>
    <t>Xã Đắc Tôi</t>
  </si>
  <si>
    <t>Xã Ca Dy</t>
  </si>
  <si>
    <t>Xã Đắc Pring</t>
  </si>
  <si>
    <t>Xã Tà Pơơ</t>
  </si>
  <si>
    <t>Xã Tà Bhing</t>
  </si>
  <si>
    <t>Xã Đắc Pre</t>
  </si>
  <si>
    <t>Xã Zuôih</t>
  </si>
  <si>
    <t>X</t>
  </si>
  <si>
    <t>HUYỆN NAM TRÀ MY</t>
  </si>
  <si>
    <t>Xã Trà Linh</t>
  </si>
  <si>
    <t>Xã Trà Nam</t>
  </si>
  <si>
    <t>Xã Trà Cang</t>
  </si>
  <si>
    <t>Xã Trà Don</t>
  </si>
  <si>
    <t>Xã Trà Vinh</t>
  </si>
  <si>
    <t>Xã Trà Vân</t>
  </si>
  <si>
    <t>Xã Trà Tập</t>
  </si>
  <si>
    <t>Xã Trà Mai</t>
  </si>
  <si>
    <t>Xã Trà Leng</t>
  </si>
  <si>
    <t>Xã Trà Dơn</t>
  </si>
  <si>
    <t>XI</t>
  </si>
  <si>
    <t>HUYỆN BẮC TRÀ MY</t>
  </si>
  <si>
    <t>Thị trấn Trà My</t>
  </si>
  <si>
    <t>Xã Trà Ka</t>
  </si>
  <si>
    <t>Xã Trà Giáp</t>
  </si>
  <si>
    <t>Xã Trà Giác</t>
  </si>
  <si>
    <t>Xã Trà Bui</t>
  </si>
  <si>
    <t>Xã Trà Đốc</t>
  </si>
  <si>
    <t>Xã Trà Tân</t>
  </si>
  <si>
    <t>Xã Trà Giang</t>
  </si>
  <si>
    <t>Xã Trà Dương</t>
  </si>
  <si>
    <t>Xã Trà Đông</t>
  </si>
  <si>
    <t>Xã Trà Nú</t>
  </si>
  <si>
    <t>Xã Trà Kót</t>
  </si>
  <si>
    <t>Xã Trà Sơn</t>
  </si>
  <si>
    <t>XII</t>
  </si>
  <si>
    <t>HUYỆN ĐÔNG GIANG</t>
  </si>
  <si>
    <t>Thị trấn Prao</t>
  </si>
  <si>
    <t>Xã Tà Lu</t>
  </si>
  <si>
    <t>Xã Sông Kôn</t>
  </si>
  <si>
    <t>Xã Jơ Ngây</t>
  </si>
  <si>
    <t>Xã A Ting</t>
  </si>
  <si>
    <t>Xã Tư</t>
  </si>
  <si>
    <t>Xã Ba</t>
  </si>
  <si>
    <t>Xã A Rooih</t>
  </si>
  <si>
    <t>Xã Zà Hung</t>
  </si>
  <si>
    <t>Xã Mà Cooih</t>
  </si>
  <si>
    <t>Xã Kà Dăng</t>
  </si>
  <si>
    <t>XIII</t>
  </si>
  <si>
    <t>HUYỆN PHÚ NINH</t>
  </si>
  <si>
    <t>Thị trấn Phú Thịnh</t>
  </si>
  <si>
    <t>Xã Tam Dân</t>
  </si>
  <si>
    <t>Xã Tam Thái</t>
  </si>
  <si>
    <t>Xã Tam Đại</t>
  </si>
  <si>
    <t>Xã Tam Lộc</t>
  </si>
  <si>
    <t>Xã Tam Phước</t>
  </si>
  <si>
    <t>Xã Tam An</t>
  </si>
  <si>
    <t>Xã Tam Đàn</t>
  </si>
  <si>
    <t>Xã Tam Thành</t>
  </si>
  <si>
    <t>Xã Tam Lãnh</t>
  </si>
  <si>
    <t>XIV</t>
  </si>
  <si>
    <t>HUYỆN TÂY GIANG</t>
  </si>
  <si>
    <t>Xã Ch'ơm</t>
  </si>
  <si>
    <t>Xã Gari</t>
  </si>
  <si>
    <t>Xã Axan</t>
  </si>
  <si>
    <t>Xã Tr'hy</t>
  </si>
  <si>
    <t>Xã Lăng</t>
  </si>
  <si>
    <t>Xã Atiêng</t>
  </si>
  <si>
    <t>Xã Anông</t>
  </si>
  <si>
    <t>Xã Bhalêê</t>
  </si>
  <si>
    <t>Xã A Vương</t>
  </si>
  <si>
    <t>Xã Dang</t>
  </si>
  <si>
    <t>XV</t>
  </si>
  <si>
    <t>THÀNH PHỐ TAM KỲ</t>
  </si>
  <si>
    <t>Xã Tam Thanh</t>
  </si>
  <si>
    <t>Xã Tam Thăng</t>
  </si>
  <si>
    <t>Xã Tam Phú</t>
  </si>
  <si>
    <t>Xã Tam Ngọc</t>
  </si>
  <si>
    <t>Các phường</t>
  </si>
  <si>
    <t>Phường Tân Thạnh</t>
  </si>
  <si>
    <t>Phường An Mỹ</t>
  </si>
  <si>
    <t>Phường Hòa Hương</t>
  </si>
  <si>
    <t>Phường An Xuân</t>
  </si>
  <si>
    <t>Phường An Sơn</t>
  </si>
  <si>
    <t>Phường Trường Xuân</t>
  </si>
  <si>
    <t>Phường An Phú</t>
  </si>
  <si>
    <t>Phường Hòa Thuận</t>
  </si>
  <si>
    <t>XVI</t>
  </si>
  <si>
    <t>THÀNH PHỐ HỘI AN</t>
  </si>
  <si>
    <t>Xã Cẩm Hà</t>
  </si>
  <si>
    <t>Xã Cẩm Kim</t>
  </si>
  <si>
    <t>Xã Cẩm Thanh</t>
  </si>
  <si>
    <t>Xã Tân Hiệp</t>
  </si>
  <si>
    <t>Phường Minh An</t>
  </si>
  <si>
    <t>Phường Tân An</t>
  </si>
  <si>
    <t>Phường Cẩm Phô</t>
  </si>
  <si>
    <t>Phường Thanh Hà</t>
  </si>
  <si>
    <t>Phường Sơn Phong</t>
  </si>
  <si>
    <t>Phường Cẩm Châu</t>
  </si>
  <si>
    <t>Phường Cửa Đại</t>
  </si>
  <si>
    <t>Phường Cẩm An</t>
  </si>
  <si>
    <t>Phường Cẩm Nam</t>
  </si>
  <si>
    <t>XVII</t>
  </si>
  <si>
    <t>THỊ XÃ ĐIỆN BÀN</t>
  </si>
  <si>
    <t>Xã Điện Hòa</t>
  </si>
  <si>
    <t>Xã Điện Phước</t>
  </si>
  <si>
    <t>Xã Điện Thọ</t>
  </si>
  <si>
    <t>Xã Điện Hồng</t>
  </si>
  <si>
    <t>Xã Điện Tiến</t>
  </si>
  <si>
    <t>Xã Điện Phong</t>
  </si>
  <si>
    <t>Xã Điện Quang</t>
  </si>
  <si>
    <t>Xã Điện Trung</t>
  </si>
  <si>
    <t>Phường Điện An</t>
  </si>
  <si>
    <t>Phường Vĩnh Điện</t>
  </si>
  <si>
    <t>Phường Điện Minh</t>
  </si>
  <si>
    <t>Phường Điện Phương</t>
  </si>
  <si>
    <t>Phường Điện Dương</t>
  </si>
  <si>
    <t>Phường Điện Ngọc</t>
  </si>
  <si>
    <t>Phường Điện Nam Bắc</t>
  </si>
  <si>
    <t>Phường Điện Nam Đông</t>
  </si>
  <si>
    <t>Phường Điện Nam Trung</t>
  </si>
  <si>
    <t xml:space="preserve">Phường Điện Thắng Bắc </t>
  </si>
  <si>
    <t>Phường Điện Thắng Trung</t>
  </si>
  <si>
    <t>Phường Điện Thắng Nam</t>
  </si>
  <si>
    <t>THÀNH PHỐ ĐÀ NẴNG</t>
  </si>
  <si>
    <t>Các xã</t>
  </si>
  <si>
    <t>Xã Núi Thành</t>
  </si>
  <si>
    <t xml:space="preserve">Nhập xã Tam Quang, xã Tam Nghĩa, xã Tam Hiệp; xã Tam Giang và thị trấn Núi Thành </t>
  </si>
  <si>
    <t>Xã Tam Mỹ</t>
  </si>
  <si>
    <t xml:space="preserve">Nhập xã Tam Mỹ Đông; xã Tam Mỹ Tây và xã Tam Trà </t>
  </si>
  <si>
    <t>Xã Tam Anh</t>
  </si>
  <si>
    <t xml:space="preserve">nhập xã Tam Hòa; xã Tam Anh Bắc và xã Tam Anh Nam </t>
  </si>
  <si>
    <t>Xã Đức Phú</t>
  </si>
  <si>
    <t xml:space="preserve">Nhập xã Tam Sơn và xã Tam Thạnh </t>
  </si>
  <si>
    <t>Xã Tam Xuân</t>
  </si>
  <si>
    <t xml:space="preserve">Nhập xã Tam Xuân 1; xã Tam Xuân 2 và xã Tam Tiến </t>
  </si>
  <si>
    <t>Giữ nguyên hiện trạng xã Tam Hải (cũ)</t>
  </si>
  <si>
    <t>Phường Tam Kỳ</t>
  </si>
  <si>
    <t xml:space="preserve">Nhập phường An Mỹ; phường An Xuân và phường Trường Xuân </t>
  </si>
  <si>
    <t>Phường Quảng Phú</t>
  </si>
  <si>
    <t>Nhập xã Tam Thanh; xã Tam Phú và phường An Phú</t>
  </si>
  <si>
    <t>Phường Hương Trà</t>
  </si>
  <si>
    <t xml:space="preserve">Nhập phường An Sơn; phường Hòa Hương và xã Tam Ngọc </t>
  </si>
  <si>
    <t>Phường Bàn Thạch</t>
  </si>
  <si>
    <t xml:space="preserve">Nhập phường Tân Thạnh; phường Hòa Thuận và xã Tam Thăng </t>
  </si>
  <si>
    <t>Xã Tây Hồ</t>
  </si>
  <si>
    <t>Nhập xã Tam An; xã Tam Thành; xã Tam Phước và xã Tam Lộc</t>
  </si>
  <si>
    <t>Xã Chiên Đàn</t>
  </si>
  <si>
    <t xml:space="preserve">Nhập thị trấn Phú Thịnh; xã Tam Đàn và xã Tam Thái </t>
  </si>
  <si>
    <t>Xã Phú Ninh</t>
  </si>
  <si>
    <t>Nhập xã Tam Dân; xã Tam Đại và xã Tam Lãnh</t>
  </si>
  <si>
    <t>Xã Lãnh Ngọc</t>
  </si>
  <si>
    <t>Nhập xã Tiên Hiệp; xã Tiên Ngọc và xã Tiên Lãnh</t>
  </si>
  <si>
    <t>Xã Tiên Phước</t>
  </si>
  <si>
    <t xml:space="preserve">Nhập thị trấn Tiên Kỳ; xã Tiên Mỹ, xã Tiên Phong và xã Tiên Thọ </t>
  </si>
  <si>
    <t>Xã Thạnh Bình</t>
  </si>
  <si>
    <t>Nhập xã Tiên An, xã Tiên Cảnh, xã Tiên Lộc và xã Tiên Lập</t>
  </si>
  <si>
    <t>Xã Sơn Cẩm Hà</t>
  </si>
  <si>
    <t>Nhập xã Tiên Hà, xã Tiên Châu và xã Tiên Sơn</t>
  </si>
  <si>
    <t>Xã Trà Liên</t>
  </si>
  <si>
    <t xml:space="preserve">Nhập xã Trà Đông; xã Trà Nú và xã Trà Kót </t>
  </si>
  <si>
    <t xml:space="preserve">Nhập xã Trà Giáp và xã Trà Ka </t>
  </si>
  <si>
    <t xml:space="preserve">Nhập xã Trà Giác và xã Trà Tân </t>
  </si>
  <si>
    <t>Nhập xã Trà Bui và xã Trà Đốc</t>
  </si>
  <si>
    <t>Xã Trà My</t>
  </si>
  <si>
    <t xml:space="preserve">Nhập thị trấn Trà My; xã Trà Sơn; xã Trà Dương và xã Trà Giang </t>
  </si>
  <si>
    <t>Xã Nam Trà My</t>
  </si>
  <si>
    <t xml:space="preserve">Nhập xã Trà Mai và xã Trà Don </t>
  </si>
  <si>
    <t xml:space="preserve">Nhập xã Trà Cang và xã Trà Tập </t>
  </si>
  <si>
    <t xml:space="preserve">Nhập xã Trà Vinh và xã Trà Vân </t>
  </si>
  <si>
    <t>Nhập xã Trà Nam và xã Trà Linh</t>
  </si>
  <si>
    <t>Nhập xã Trà Leng và xã Trà Dơn</t>
  </si>
  <si>
    <t>Xã Thăng Bình</t>
  </si>
  <si>
    <t>Nhập thị trấn Hà Lam; xã Bình Nguyên, xã Bình Quý và xã Bình Phục</t>
  </si>
  <si>
    <t>Xã Thăng An</t>
  </si>
  <si>
    <t xml:space="preserve">Nhập xã Bình Triều, xã Bình Giang, xã Bình Đào; xã Bình Minh và xã Bình Dương </t>
  </si>
  <si>
    <t>Xã Thăng Trường</t>
  </si>
  <si>
    <t xml:space="preserve">Nhập xã Bình Nam; xã Bình Hải và xã Bình Sa </t>
  </si>
  <si>
    <t>Xã Thăng Điền</t>
  </si>
  <si>
    <t xml:space="preserve">Nhập xã Bình An; xã Bình Trung và xã Bình Tú </t>
  </si>
  <si>
    <t>Xã Thăng Phú</t>
  </si>
  <si>
    <t>Nhập xã Bình Phú và xã Bình Quế</t>
  </si>
  <si>
    <t>Xã Đồng Dương</t>
  </si>
  <si>
    <t>Nhập xã Bình Lãnh; xã Bình Trị và xã Bình Định</t>
  </si>
  <si>
    <t>Xã Quế Sơn Trung</t>
  </si>
  <si>
    <t>Nhập xã Quế Mỹ; xã Quế Hiệp, xã Quế Thuận và xã Quế Châu</t>
  </si>
  <si>
    <t>Xã Quế Sơn</t>
  </si>
  <si>
    <t xml:space="preserve">Nhập xã Quế Minh, thị trấn Đông Phú, xã Quế An; xã Quế Long và xã Quế Phong </t>
  </si>
  <si>
    <t>Xã Xuân Phú</t>
  </si>
  <si>
    <t xml:space="preserve">Nhập xã Quế Xuân 1; xã Quế Xuân 2; xã Quế Phú và thị trấn Hương An </t>
  </si>
  <si>
    <t>Xã Nông Sơn</t>
  </si>
  <si>
    <t xml:space="preserve">Nhập thị trấn Trung Phước và xã Quế Lộc </t>
  </si>
  <si>
    <t>Xã Quế Phước</t>
  </si>
  <si>
    <t>Nhập xã Quế Lâm; xã Phước Ninh và xã Ninh Phước</t>
  </si>
  <si>
    <t xml:space="preserve">Nhập xã Duy Thành; xã Duy Nghĩa và xã Duy Hải </t>
  </si>
  <si>
    <t>Xã Nam Phước</t>
  </si>
  <si>
    <t xml:space="preserve">Nhập xã Duy Phước; xã Duy Vinh và thị trấn Nam Phước </t>
  </si>
  <si>
    <t>Xã Duy Xuyên</t>
  </si>
  <si>
    <t xml:space="preserve">Nhập xã Duy Trung; xã Duy Sơn và xã Duy Trinh </t>
  </si>
  <si>
    <t>Xã Thu Bồn</t>
  </si>
  <si>
    <t xml:space="preserve">Nhập xã Duy Châu, xã Duy Hoà,  xã Duy Phú và xã Duy Tân  </t>
  </si>
  <si>
    <t>Phường Điện Bàn</t>
  </si>
  <si>
    <t xml:space="preserve">Nhập phường Điện Phương; phường Điện Minh và phường Vĩnh Điện </t>
  </si>
  <si>
    <t>Phường Điện Bàn Đông</t>
  </si>
  <si>
    <t xml:space="preserve">Nhập phường Điện Nam Đông; phường Điện Nam Trung, phường Điện Dương, phường Điện Ngọc và phường Điện Nam Bắc </t>
  </si>
  <si>
    <t>Phường An Thắng</t>
  </si>
  <si>
    <t xml:space="preserve">Nhập phường Điện An; phường Điện Thắng Nam và phường Điện Thắng Trung </t>
  </si>
  <si>
    <t>Phường Điện Bàn Bắc</t>
  </si>
  <si>
    <t>Nhập xã Điện Hoà; phường Điện Thắng Bắc và xã Điện Tiến</t>
  </si>
  <si>
    <t>Xã Điện Bàn Tây</t>
  </si>
  <si>
    <t>Nhập xã Điện Hồng; xã Điện Thọ và xã Điện Phước</t>
  </si>
  <si>
    <t>Xã Gò Nổi</t>
  </si>
  <si>
    <t>Nhập xã Điện Phong; xã Điện Trung và xã Điện Quang</t>
  </si>
  <si>
    <t xml:space="preserve">Phường Hội An </t>
  </si>
  <si>
    <t xml:space="preserve">Nhập phường Minh An; phường Cẩm Phô; phường Sơn Phong; phường Cẩm Nam và xã Cẩm Kim </t>
  </si>
  <si>
    <t>Phường Hội An Đông</t>
  </si>
  <si>
    <t xml:space="preserve">Nhập phường Cẩm Châu; phường Cửa Đại và xã Cẩm Thanh </t>
  </si>
  <si>
    <t>Phường Hội An Tây</t>
  </si>
  <si>
    <t>Nhập xã Cẩm Hà; phường Thanh Hà; phường Tân An và phường Cẩm An</t>
  </si>
  <si>
    <t>Giữ nguyên hiện trạng xã Tân Hiệp (cũ)</t>
  </si>
  <si>
    <t>Xã Đại Lộc</t>
  </si>
  <si>
    <t>Nhập thị trấn Ái Nghĩa; xã Đại Hiệp; xã Đại Hòa, xã Đại An và xã Đại Nghĩa</t>
  </si>
  <si>
    <t>Xã Hà Nha</t>
  </si>
  <si>
    <t>Nhập xã Đại Quang, xã Đại Đồng và xã Đại Hồng</t>
  </si>
  <si>
    <t>Xã Thượng Đức</t>
  </si>
  <si>
    <t>Nhập xã Đại Lãnh; xã Đại Hưng và xã Đại Sơn</t>
  </si>
  <si>
    <t>Xã Vu Gia</t>
  </si>
  <si>
    <t xml:space="preserve">Nhập xã Đại Phong; xã Đại Minh và xã Đại Cường </t>
  </si>
  <si>
    <t>Xã Phú Thuận</t>
  </si>
  <si>
    <t>Nhập xã Đại Tân; xã Đại Thắng; xã Đại Chánh và xã Đại Thạnh</t>
  </si>
  <si>
    <t>Xã Thạnh Mỹ</t>
  </si>
  <si>
    <t>Giữ nguyên hiện trạng thị trấn Thạnh Mỹ (cũ)</t>
  </si>
  <si>
    <t>Xã Bến Giằng</t>
  </si>
  <si>
    <t>Nhập xã Cà Dy; xã Tà Bhing và xã Tà Pơơ</t>
  </si>
  <si>
    <t>Xã Nam Giang</t>
  </si>
  <si>
    <t xml:space="preserve">Nhập xã Zuôi và xã Chà Vàl </t>
  </si>
  <si>
    <t xml:space="preserve">Nhập xã Đắc Pring và xã Đắc Pre </t>
  </si>
  <si>
    <t xml:space="preserve">Nhập xã La Dêê và xã Đắc Tôi </t>
  </si>
  <si>
    <t xml:space="preserve">Nhập xã Chơ Chun và xã La Êê </t>
  </si>
  <si>
    <t>Xã Sông Vàng</t>
  </si>
  <si>
    <t xml:space="preserve">Nhập xã Tư và xã Ba </t>
  </si>
  <si>
    <t>Nhập xã Sông Kôn; xã A Ting và xã Jơ Ngây</t>
  </si>
  <si>
    <t>Xã Đông Giang</t>
  </si>
  <si>
    <t>Nhập thị trấn Prao; xã Tà Lu; xã A Rooi và xã Zà Hung</t>
  </si>
  <si>
    <t>Xã Bến Hiên</t>
  </si>
  <si>
    <t xml:space="preserve">Nhập xã Kà Dăng và xã Mà Cooih </t>
  </si>
  <si>
    <t>Nhập xã A vương; xã Bhalêê</t>
  </si>
  <si>
    <t>Xã Tây Giang</t>
  </si>
  <si>
    <t>Nhập xã Atiêng; xã Dang; xã Anông và xã Lăng</t>
  </si>
  <si>
    <t>Xã Hùng Sơn</t>
  </si>
  <si>
    <t>Nhập xã Tr'hy, xã Axan, xã Ch’ơm và xã Gari</t>
  </si>
  <si>
    <t>Xã Hiệp Đức</t>
  </si>
  <si>
    <t>Nhập xã Quế Tân; thị trấn Tân Bình và xã Quế Lưu</t>
  </si>
  <si>
    <t>Xã Việt An</t>
  </si>
  <si>
    <t xml:space="preserve">Nhập xã Thăng Phước; xã Bình Sơn; xã Quế Thọ và xã Bình Lâm </t>
  </si>
  <si>
    <t>Nhập xã Phước Trà; xã Sông Trà và xã Phước Gia</t>
  </si>
  <si>
    <t>Xã Khâm Đức</t>
  </si>
  <si>
    <t>Nhập thị trấn Khâm Đức và xã Phước Xuân</t>
  </si>
  <si>
    <t xml:space="preserve">Nhập xã Phước Đức; xã Phước Năng và xã Phước Mỹ </t>
  </si>
  <si>
    <t xml:space="preserve">Nhập xã Phước Chánh và xã Phước Công </t>
  </si>
  <si>
    <t xml:space="preserve">Nhập xã Phước Thành; xã Phước Lộc và xã Phước Kim </t>
  </si>
  <si>
    <t xml:space="preserve">Nhập xã Phước Hiệp và xã Phước Hòa </t>
  </si>
  <si>
    <t>Nhập phường Thanh Bình, phường Thuận Phước, phường Thạch Thang,, phường Hải Châu, và phường Phước Ninh</t>
  </si>
  <si>
    <t>Nhập phường Bình Thuận, phường Hòa Thuận Tây, phường Hòa Cường Bắc và phường Hòa Cường Nam</t>
  </si>
  <si>
    <t>Nhập phường Mỹ An, phường Khuê Mỹ, phường Hòa Hải và phường Hòa Quý</t>
  </si>
  <si>
    <t>Nhập phường Xuân Hà, phường Chính Gián, phường Thạc Gián, phường Thanh Khê Tây và phường Thanh Khê Đông</t>
  </si>
  <si>
    <t>Nhập phường An Khê, phường Hoà An và phường Hoà Phát</t>
  </si>
  <si>
    <t>Nhập phường Phước Mỹ, phường An Hải Bắc và phường An Hải Nam</t>
  </si>
  <si>
    <t>Nhập phường Thọ Quang, phường Nại Hiên Đông và phường Mân Thái</t>
  </si>
  <si>
    <t>Nhập phường Hòa Hiệp Bắc, phường Hòa Hiệp Nam, xã Hòa Bắc và một phần xã Hòa Liên</t>
  </si>
  <si>
    <t>Nhập phường Hòa Khánh Bắc và phần còn lại của xã Hòa Liên</t>
  </si>
  <si>
    <t>Nhập phường Hòa Thọ Tây, phường Hòa Thọ Đông và phường Khuê Trung</t>
  </si>
  <si>
    <t>Nhập phường Hòa Xuân, xã: Hòa Châu và xã Hòa Phước</t>
  </si>
  <si>
    <t>Nhập xã Hòa Phong và xã Hòa Phú</t>
  </si>
  <si>
    <t>Nhập xã Hòa Tiến và xã Hòa Khương</t>
  </si>
  <si>
    <t>Nhập xã Hòa Ninh vad xã Hòa Nhơn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</si>
  <si>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</si>
  <si>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</si>
  <si>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</si>
  <si>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</si>
  <si>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</si>
  <si>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</si>
  <si>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</si>
  <si>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</si>
  <si>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</si>
  <si>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</si>
  <si>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</si>
  <si>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</si>
  <si>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</si>
  <si>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</si>
  <si>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</si>
  <si>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</si>
  <si>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</si>
  <si>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</si>
  <si>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</si>
  <si>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</si>
  <si>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</si>
  <si>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</si>
  <si>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</si>
  <si>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</si>
  <si>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</si>
  <si>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</si>
  <si>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</si>
  <si>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</si>
  <si>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</si>
  <si>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</si>
  <si>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</si>
  <si>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</si>
  <si>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</si>
  <si>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</si>
  <si>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</si>
  <si>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</si>
  <si>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</si>
  <si>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</si>
  <si>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</si>
  <si>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</si>
  <si>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</si>
  <si>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</si>
  <si>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</si>
  <si>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</si>
  <si>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</si>
  <si>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</si>
  <si>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</si>
  <si>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</si>
  <si>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</si>
  <si>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r>
      <t>Diện tích (km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)</t>
    </r>
  </si>
  <si>
    <t>Đặc khu</t>
  </si>
  <si>
    <t>Tăng 1</t>
  </si>
  <si>
    <t>Xã Sơn Cẩm Hả</t>
  </si>
  <si>
    <t>TỔNG</t>
  </si>
  <si>
    <t>Không tiếp tục sử dụng</t>
  </si>
  <si>
    <r>
      <t xml:space="preserve">Phụ lục 4
THỐNG KÊ SỐ LƯỢNG CÁN BỘ, CÔNG CHỨC CẤP XÃ DÔI DƯ VÀ PHƯƠNG ÁN 
SAU KHI THỰC HIỆN SẮP XẾP ĐƠN VỊ HÀNH CHÍNH CẤP XÃ
</t>
    </r>
    <r>
      <rPr>
        <i/>
        <sz val="14"/>
        <color theme="1"/>
        <rFont val="Times New Roman"/>
        <family val="1"/>
      </rPr>
      <t>(Kèm theo Đề án sắp xếp ĐVHC cấp xã năm 2025 của thành phố Đà Nẵng)</t>
    </r>
  </si>
  <si>
    <t>Tên ĐVHC</t>
  </si>
  <si>
    <t>Số lượng theo định mức</t>
  </si>
  <si>
    <t>Số lượng hiện có</t>
  </si>
  <si>
    <t>Số lượng thực hiện sắp xếp, tinh giản theo quy định hiện hành (theo Nghị định số 178, Nghị định 67, Nghị định 29….và các chính sách của địa phương</t>
  </si>
  <si>
    <t>Cán bộ</t>
  </si>
  <si>
    <t>Công chức</t>
  </si>
  <si>
    <t>Viên chức</t>
  </si>
  <si>
    <t>NHĐ không chuyên trách</t>
  </si>
  <si>
    <t>A</t>
  </si>
  <si>
    <t>CẤP XÃ</t>
  </si>
  <si>
    <t>QUẬN HẢI CHÂU</t>
  </si>
  <si>
    <t>Các phường (09 phường)</t>
  </si>
  <si>
    <t>Phường Hòa Cường Bắc</t>
  </si>
  <si>
    <t>Phường Hòa Cường Nam</t>
  </si>
  <si>
    <t>Phường Hòa Thuận Tây</t>
  </si>
  <si>
    <t xml:space="preserve">Phường Hải Châu </t>
  </si>
  <si>
    <t>QUẬN THANH KHÊ</t>
  </si>
  <si>
    <t>Các phường (06 phường)</t>
  </si>
  <si>
    <t>QUẬN SƠN TRÀ</t>
  </si>
  <si>
    <t xml:space="preserve">Phường An Hải Nam </t>
  </si>
  <si>
    <t>QUẬN NGŨ HÀNH SƠN</t>
  </si>
  <si>
    <t>Các phường (04 phường)</t>
  </si>
  <si>
    <t>QUẬN LIÊN CHIỂU</t>
  </si>
  <si>
    <t>Các phường (05 phường)</t>
  </si>
  <si>
    <t>QUẬN CẨM LỆ</t>
  </si>
  <si>
    <t>HUYỆN HÒA VANG</t>
  </si>
  <si>
    <t>Các xã (11 xã)</t>
  </si>
  <si>
    <t>B</t>
  </si>
  <si>
    <t>CẤP HUYỆN</t>
  </si>
  <si>
    <t>Số cán bộ, công chức, viên chức cấp huyện bố trí về cấp xã</t>
  </si>
  <si>
    <t>-</t>
  </si>
  <si>
    <t>Huyện Hoà Vang</t>
  </si>
  <si>
    <t>C</t>
  </si>
  <si>
    <t>1269*</t>
  </si>
  <si>
    <t>Ghi chú:</t>
  </si>
  <si>
    <t xml:space="preserve">(*) Đã trừ 39 công chức thanh tra khối quận, huyện </t>
  </si>
  <si>
    <t>(*) Chưa bao gồm 565 viên chức và hợp đồng lao động các đơn vị sự nghiệp tự chủ khối quận, huyện</t>
  </si>
  <si>
    <t>Tiếp tục  sử dụng</t>
  </si>
  <si>
    <t>TỔNG SỐ CẤP HUYỆN, CẤP XÃ THÀNH PHỐ ĐÀ NẴNG</t>
  </si>
  <si>
    <t>11671**</t>
  </si>
  <si>
    <t>Huyện Núi Thành</t>
  </si>
  <si>
    <t>Các xã:</t>
  </si>
  <si>
    <t>Các thị trấn</t>
  </si>
  <si>
    <t>Thành phố Tam Kỳ</t>
  </si>
  <si>
    <t>Các phường:</t>
  </si>
  <si>
    <t>Huyện Phú Ninh</t>
  </si>
  <si>
    <t xml:space="preserve"> Thị trấn</t>
  </si>
  <si>
    <t>Huyện Tiên Phước</t>
  </si>
  <si>
    <t>Huyện Bắc Trà My</t>
  </si>
  <si>
    <t>Thị trấn</t>
  </si>
  <si>
    <t>Huyện Thăng Bình</t>
  </si>
  <si>
    <t>Huyện Quế Sơn</t>
  </si>
  <si>
    <t>Huyện Duy Xuyên</t>
  </si>
  <si>
    <t>Thị xã Điện Bàn</t>
  </si>
  <si>
    <t>Thành phố Hội An</t>
  </si>
  <si>
    <t>Huyện Nam Giang</t>
  </si>
  <si>
    <t>Huyện Đông Giang</t>
  </si>
  <si>
    <t>Xã Za Hung</t>
  </si>
  <si>
    <t>Xã A Rooi</t>
  </si>
  <si>
    <t>Huyện Tây Giang</t>
  </si>
  <si>
    <t>Huyện Hiệp Đức</t>
  </si>
  <si>
    <t>Huyện Phước Sơn</t>
  </si>
  <si>
    <t>Số lượng cán bộ, công chức, viên chức cấp huyện bố trí về cấp xã</t>
  </si>
  <si>
    <t>Huyện Nam Trà My</t>
  </si>
  <si>
    <t>Huyện Đại Lộc</t>
  </si>
  <si>
    <t>TỔNG CẤP HUYỆN, CẤP XÃ</t>
  </si>
  <si>
    <t>Xã Tam Hoà</t>
  </si>
  <si>
    <t>Xã Xã Tam Tiến</t>
  </si>
  <si>
    <t xml:space="preserve">Phường An Mỹ </t>
  </si>
  <si>
    <t xml:space="preserve">Xã Bình Dương </t>
  </si>
  <si>
    <t xml:space="preserve">Xã Bình Quý </t>
  </si>
  <si>
    <t>Phường Điện Thắng Bắc</t>
  </si>
  <si>
    <t>Xã Đại Hòa</t>
  </si>
  <si>
    <t>Xã Cà Dy</t>
  </si>
  <si>
    <t>Xã Ch’ơm</t>
  </si>
  <si>
    <t>Xã Tr’hy</t>
  </si>
  <si>
    <t>Xã Avương</t>
  </si>
  <si>
    <t>HUYỆN ĐẠI LỘC</t>
  </si>
  <si>
    <r>
      <t xml:space="preserve">Phụ lục 
BẢNG ĐƠN VỊ HÀNH CHÍNH CẤP XÃ CỦA THÀNH PHỐ ĐÀ NẴNG
</t>
    </r>
    <r>
      <rPr>
        <i/>
        <sz val="14"/>
        <rFont val="Times New Roman"/>
        <family val="1"/>
      </rPr>
      <t>(Kèm theo Đề án của Chính phủ)</t>
    </r>
  </si>
  <si>
    <r>
      <t xml:space="preserve">Phụ lục 1
THỐNG KÊ HIỆN TRẠNG ĐƠN VỊ HÀNH CHÍNH CẤP XÃ HIỆN NAY
</t>
    </r>
    <r>
      <rPr>
        <i/>
        <sz val="14"/>
        <rFont val="Times New Roman"/>
        <family val="1"/>
      </rPr>
      <t>(Kèm theo Đề án của Chính phủ)</t>
    </r>
  </si>
  <si>
    <r>
      <t xml:space="preserve">Phụ lục 4
BẢNG ĐƠN VỊ HÀNH CHÍNH CẤP XÃ CỦA THÀNH PHỐ ĐÀ NẴNG
</t>
    </r>
    <r>
      <rPr>
        <i/>
        <sz val="14"/>
        <rFont val="Times New Roman"/>
        <family val="1"/>
      </rPr>
      <t>(Kèm theo Đề án của Chính phủ)</t>
    </r>
  </si>
  <si>
    <r>
      <t xml:space="preserve">Phụ lục 2
THỐNG KÊ ĐƠN VỊ HÀNH CHÍNH CẤP XÃ KHÔNG THỰC HIỆN SẮP XẾP
</t>
    </r>
    <r>
      <rPr>
        <i/>
        <sz val="14"/>
        <rFont val="Times New Roman"/>
        <family val="1"/>
      </rPr>
      <t>(Kèm theo Đề án của Chính phủ)</t>
    </r>
  </si>
  <si>
    <r>
      <t xml:space="preserve">Phụ lục 3
THỐNG KÊ PHƯƠNG ÁN SẮP XẾP ĐƠN VỊ HÀNH CHÍNH CẤP XÃ
</t>
    </r>
    <r>
      <rPr>
        <i/>
        <sz val="14"/>
        <color theme="1"/>
        <rFont val="Times New Roman"/>
        <family val="1"/>
      </rPr>
      <t>(Kèm theo Đề án của Chính phủ)</t>
    </r>
  </si>
  <si>
    <r>
      <t xml:space="preserve">Phụ lục 5
PHƯƠNG ÁN SỬ DỤNG TRỤ SỞ CÔNG TẠI CÁC ĐƠN VỊ HÀNH CHÍNH CẤP XÃ SAU SẮP XẾP
</t>
    </r>
    <r>
      <rPr>
        <i/>
        <sz val="14"/>
        <rFont val="Times New Roman"/>
        <family val="1"/>
      </rPr>
      <t>(Kèm theo Đề án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</si>
</sst>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\ _₫"/>
    <numFmt numFmtId="165" formatCode="_(* #,##0_);_(* \(#,##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vertAlign val="superscript"/>
      <sz val="12"/>
      <name val="Times New Roman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charset val="163"/>
      <scheme val="minor"/>
    </font>
    <font>
      <sz val="12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name val="Times New Roman"/>
      <family val="2"/>
      <charset val="163"/>
    </font>
    <font>
      <sz val="12"/>
      <name val="TimesNewRomanPSMT"/>
      <charset val="163"/>
    </font>
    <font>
      <sz val="12"/>
      <color theme="1" tint="4.9989318521683403E-2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5" fillId="0" borderId="0"/>
    <xf numFmtId="0" fontId="24" fillId="0" borderId="0"/>
    <xf numFmtId="43" fontId="35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10" fontId="8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10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10" fontId="8" fillId="0" borderId="1" xfId="1" applyNumberFormat="1" applyFont="1" applyFill="1" applyBorder="1" applyAlignment="1">
      <alignment horizontal="right" vertical="center" wrapText="1"/>
    </xf>
    <xf numFmtId="10" fontId="6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1" xfId="3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3" fontId="9" fillId="2" borderId="1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2" fontId="13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right" vertical="center"/>
    </xf>
    <xf numFmtId="4" fontId="23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center"/>
    </xf>
    <xf numFmtId="10" fontId="17" fillId="2" borderId="1" xfId="0" applyNumberFormat="1" applyFont="1" applyFill="1" applyBorder="1" applyAlignment="1">
      <alignment horizontal="right" vertical="center"/>
    </xf>
    <xf numFmtId="10" fontId="9" fillId="2" borderId="1" xfId="0" applyNumberFormat="1" applyFont="1" applyFill="1" applyBorder="1" applyAlignment="1">
      <alignment horizontal="right" vertical="center" wrapText="1"/>
    </xf>
    <xf numFmtId="10" fontId="23" fillId="2" borderId="1" xfId="0" applyNumberFormat="1" applyFont="1" applyFill="1" applyBorder="1" applyAlignment="1">
      <alignment horizontal="right" vertical="center"/>
    </xf>
    <xf numFmtId="10" fontId="8" fillId="2" borderId="1" xfId="0" applyNumberFormat="1" applyFont="1" applyFill="1" applyBorder="1" applyAlignment="1">
      <alignment horizontal="right" vertical="center" wrapText="1"/>
    </xf>
    <xf numFmtId="10" fontId="20" fillId="2" borderId="1" xfId="0" applyNumberFormat="1" applyFont="1" applyFill="1" applyBorder="1" applyAlignment="1">
      <alignment horizontal="right" vertical="center"/>
    </xf>
    <xf numFmtId="10" fontId="9" fillId="2" borderId="1" xfId="0" applyNumberFormat="1" applyFont="1" applyFill="1" applyBorder="1" applyAlignment="1">
      <alignment horizontal="right" vertical="center"/>
    </xf>
    <xf numFmtId="10" fontId="8" fillId="2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10" fontId="13" fillId="0" borderId="1" xfId="1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10" fontId="13" fillId="0" borderId="1" xfId="1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3" fillId="0" borderId="7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right" vertical="center"/>
    </xf>
    <xf numFmtId="10" fontId="9" fillId="0" borderId="1" xfId="1" applyNumberFormat="1" applyFont="1" applyFill="1" applyBorder="1" applyAlignment="1">
      <alignment horizontal="right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10" fontId="13" fillId="0" borderId="1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wrapText="1"/>
    </xf>
    <xf numFmtId="3" fontId="12" fillId="0" borderId="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5" fillId="0" borderId="0" xfId="2"/>
    <xf numFmtId="0" fontId="13" fillId="3" borderId="1" xfId="2" applyFont="1" applyFill="1" applyBorder="1" applyAlignment="1">
      <alignment horizont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wrapText="1"/>
    </xf>
    <xf numFmtId="0" fontId="13" fillId="4" borderId="1" xfId="2" applyFont="1" applyFill="1" applyBorder="1" applyAlignment="1">
      <alignment horizontal="left" vertical="center" wrapText="1"/>
    </xf>
    <xf numFmtId="0" fontId="9" fillId="0" borderId="1" xfId="2" quotePrefix="1" applyFont="1" applyBorder="1" applyAlignment="1">
      <alignment horizontal="center" wrapText="1"/>
    </xf>
    <xf numFmtId="0" fontId="8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9" fillId="0" borderId="1" xfId="2" applyFont="1" applyBorder="1" applyAlignment="1">
      <alignment vertical="center" wrapText="1"/>
    </xf>
    <xf numFmtId="0" fontId="9" fillId="0" borderId="1" xfId="2" quotePrefix="1" applyFont="1" applyBorder="1" applyAlignment="1">
      <alignment horizontal="center"/>
    </xf>
    <xf numFmtId="0" fontId="6" fillId="3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5" fillId="0" borderId="0" xfId="2" applyAlignment="1">
      <alignment horizontal="left" vertical="center"/>
    </xf>
    <xf numFmtId="0" fontId="33" fillId="0" borderId="0" xfId="2" applyFont="1" applyAlignment="1">
      <alignment vertical="center"/>
    </xf>
    <xf numFmtId="0" fontId="33" fillId="2" borderId="0" xfId="2" applyFont="1" applyFill="1" applyAlignment="1">
      <alignment vertical="center"/>
    </xf>
    <xf numFmtId="0" fontId="27" fillId="0" borderId="0" xfId="2" applyFont="1"/>
    <xf numFmtId="0" fontId="27" fillId="0" borderId="0" xfId="2" applyFont="1" applyAlignment="1">
      <alignment horizontal="left" vertical="center"/>
    </xf>
    <xf numFmtId="0" fontId="17" fillId="7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5" fontId="8" fillId="0" borderId="1" xfId="4" quotePrefix="1" applyNumberFormat="1" applyFont="1" applyFill="1" applyBorder="1" applyAlignment="1">
      <alignment horizontal="center" vertical="center" wrapText="1"/>
    </xf>
    <xf numFmtId="165" fontId="8" fillId="0" borderId="1" xfId="4" quotePrefix="1" applyNumberFormat="1" applyFont="1" applyFill="1" applyBorder="1" applyAlignment="1">
      <alignment horizontal="center" wrapText="1"/>
    </xf>
    <xf numFmtId="0" fontId="13" fillId="7" borderId="1" xfId="2" applyFont="1" applyFill="1" applyBorder="1" applyAlignment="1">
      <alignment horizontal="left" vertical="center" wrapText="1"/>
    </xf>
    <xf numFmtId="0" fontId="13" fillId="8" borderId="1" xfId="2" applyFont="1" applyFill="1" applyBorder="1" applyAlignment="1">
      <alignment horizontal="center" wrapText="1"/>
    </xf>
    <xf numFmtId="0" fontId="13" fillId="8" borderId="1" xfId="2" applyFont="1" applyFill="1" applyBorder="1" applyAlignment="1">
      <alignment horizontal="left" vertical="center" wrapText="1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49" fontId="37" fillId="0" borderId="1" xfId="0" applyNumberFormat="1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36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6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horizontal="justify" vertical="center" wrapText="1"/>
    </xf>
    <xf numFmtId="0" fontId="13" fillId="3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left" vertical="center" wrapText="1"/>
    </xf>
    <xf numFmtId="0" fontId="30" fillId="0" borderId="0" xfId="2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31" fillId="7" borderId="1" xfId="2" applyFont="1" applyFill="1" applyBorder="1" applyAlignment="1">
      <alignment horizontal="right" vertical="center" wrapText="1"/>
    </xf>
    <xf numFmtId="0" fontId="31" fillId="7" borderId="3" xfId="2" applyFont="1" applyFill="1" applyBorder="1" applyAlignment="1">
      <alignment horizontal="right" vertical="center" wrapText="1"/>
    </xf>
    <xf numFmtId="0" fontId="6" fillId="8" borderId="1" xfId="2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horizontal="right" vertical="center" wrapText="1"/>
    </xf>
    <xf numFmtId="0" fontId="6" fillId="4" borderId="1" xfId="2" applyFont="1" applyFill="1" applyBorder="1" applyAlignment="1">
      <alignment horizontal="right" vertical="center" wrapText="1"/>
    </xf>
    <xf numFmtId="0" fontId="6" fillId="5" borderId="1" xfId="2" applyFont="1" applyFill="1" applyBorder="1" applyAlignment="1">
      <alignment horizontal="right" vertical="center" wrapText="1"/>
    </xf>
    <xf numFmtId="0" fontId="32" fillId="0" borderId="1" xfId="2" applyFont="1" applyBorder="1" applyAlignment="1">
      <alignment horizontal="right" vertical="center" wrapText="1"/>
    </xf>
    <xf numFmtId="0" fontId="32" fillId="2" borderId="1" xfId="2" applyFont="1" applyFill="1" applyBorder="1" applyAlignment="1">
      <alignment horizontal="right" vertical="center" wrapText="1"/>
    </xf>
    <xf numFmtId="0" fontId="8" fillId="0" borderId="1" xfId="2" applyFont="1" applyBorder="1" applyAlignment="1">
      <alignment horizontal="right" vertical="center" wrapText="1"/>
    </xf>
    <xf numFmtId="3" fontId="8" fillId="0" borderId="1" xfId="2" applyNumberFormat="1" applyFont="1" applyBorder="1" applyAlignment="1">
      <alignment horizontal="right" vertical="center" wrapText="1"/>
    </xf>
    <xf numFmtId="0" fontId="8" fillId="3" borderId="1" xfId="2" applyFont="1" applyFill="1" applyBorder="1" applyAlignment="1">
      <alignment horizontal="right" vertical="center"/>
    </xf>
    <xf numFmtId="0" fontId="6" fillId="4" borderId="1" xfId="2" applyFont="1" applyFill="1" applyBorder="1" applyAlignment="1">
      <alignment horizontal="right" vertical="center"/>
    </xf>
    <xf numFmtId="0" fontId="6" fillId="5" borderId="1" xfId="2" applyFont="1" applyFill="1" applyBorder="1" applyAlignment="1">
      <alignment horizontal="right" vertical="center"/>
    </xf>
    <xf numFmtId="0" fontId="8" fillId="0" borderId="1" xfId="2" applyFont="1" applyBorder="1" applyAlignment="1">
      <alignment horizontal="right" vertical="center"/>
    </xf>
    <xf numFmtId="0" fontId="6" fillId="3" borderId="1" xfId="2" applyFont="1" applyFill="1" applyBorder="1" applyAlignment="1">
      <alignment horizontal="right" vertical="center"/>
    </xf>
    <xf numFmtId="0" fontId="8" fillId="0" borderId="1" xfId="2" applyFont="1" applyBorder="1" applyAlignment="1">
      <alignment horizontal="right"/>
    </xf>
    <xf numFmtId="0" fontId="8" fillId="2" borderId="1" xfId="2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horizontal="right" vertical="center"/>
    </xf>
    <xf numFmtId="0" fontId="8" fillId="8" borderId="1" xfId="0" quotePrefix="1" applyFont="1" applyFill="1" applyBorder="1" applyAlignment="1">
      <alignment horizontal="right" vertical="center"/>
    </xf>
    <xf numFmtId="0" fontId="6" fillId="8" borderId="1" xfId="0" quotePrefix="1" applyFont="1" applyFill="1" applyBorder="1" applyAlignment="1">
      <alignment horizontal="right" vertical="center"/>
    </xf>
    <xf numFmtId="0" fontId="8" fillId="0" borderId="1" xfId="0" quotePrefix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quotePrefix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" xfId="0" quotePrefix="1" applyFont="1" applyBorder="1" applyAlignment="1">
      <alignment horizontal="right" vertical="center"/>
    </xf>
    <xf numFmtId="0" fontId="8" fillId="6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1" xfId="0" quotePrefix="1" applyFont="1" applyFill="1" applyBorder="1" applyAlignment="1">
      <alignment horizontal="right" vertical="center"/>
    </xf>
    <xf numFmtId="0" fontId="6" fillId="8" borderId="2" xfId="0" applyFont="1" applyFill="1" applyBorder="1" applyAlignment="1">
      <alignment horizontal="right" vertical="center"/>
    </xf>
    <xf numFmtId="0" fontId="17" fillId="7" borderId="1" xfId="2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right"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 applyAlignment="1">
      <alignment horizontal="right"/>
    </xf>
    <xf numFmtId="0" fontId="38" fillId="0" borderId="0" xfId="0" applyFont="1" applyAlignment="1">
      <alignment horizontal="right" vertical="center" wrapText="1"/>
    </xf>
    <xf numFmtId="0" fontId="37" fillId="0" borderId="1" xfId="0" applyFont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0" fontId="37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0" fontId="36" fillId="0" borderId="9" xfId="0" applyFont="1" applyBorder="1" applyAlignment="1">
      <alignment horizontal="right"/>
    </xf>
    <xf numFmtId="0" fontId="37" fillId="0" borderId="9" xfId="0" applyFont="1" applyBorder="1" applyAlignment="1">
      <alignment horizontal="right"/>
    </xf>
    <xf numFmtId="0" fontId="37" fillId="0" borderId="11" xfId="0" applyFont="1" applyBorder="1" applyAlignment="1">
      <alignment horizontal="right"/>
    </xf>
    <xf numFmtId="3" fontId="36" fillId="0" borderId="2" xfId="0" applyNumberFormat="1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/>
    </xf>
    <xf numFmtId="0" fontId="37" fillId="0" borderId="2" xfId="0" applyFont="1" applyBorder="1" applyAlignment="1">
      <alignment horizontal="right" vertical="center"/>
    </xf>
    <xf numFmtId="0" fontId="37" fillId="0" borderId="2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/>
    </xf>
    <xf numFmtId="0" fontId="36" fillId="0" borderId="1" xfId="0" quotePrefix="1" applyFont="1" applyBorder="1" applyAlignment="1">
      <alignment horizontal="right" vertical="center" wrapText="1"/>
    </xf>
    <xf numFmtId="3" fontId="36" fillId="0" borderId="1" xfId="0" quotePrefix="1" applyNumberFormat="1" applyFont="1" applyBorder="1" applyAlignment="1">
      <alignment horizontal="right" vertical="center" wrapText="1"/>
    </xf>
    <xf numFmtId="0" fontId="37" fillId="0" borderId="1" xfId="0" quotePrefix="1" applyFont="1" applyBorder="1" applyAlignment="1">
      <alignment horizontal="right" vertical="center" wrapText="1"/>
    </xf>
    <xf numFmtId="3" fontId="37" fillId="0" borderId="1" xfId="0" quotePrefix="1" applyNumberFormat="1" applyFont="1" applyBorder="1" applyAlignment="1">
      <alignment horizontal="right" vertical="center" wrapText="1"/>
    </xf>
    <xf numFmtId="3" fontId="40" fillId="2" borderId="1" xfId="0" quotePrefix="1" applyNumberFormat="1" applyFont="1" applyFill="1" applyBorder="1" applyAlignment="1">
      <alignment horizontal="right" vertical="center" wrapText="1"/>
    </xf>
    <xf numFmtId="0" fontId="40" fillId="0" borderId="1" xfId="0" quotePrefix="1" applyFont="1" applyBorder="1" applyAlignment="1">
      <alignment horizontal="right" vertical="center" wrapText="1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0" borderId="1" xfId="0" applyFont="1" applyBorder="1" applyAlignment="1">
      <alignment horizontal="right" vertical="center" wrapText="1"/>
    </xf>
    <xf numFmtId="0" fontId="17" fillId="7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left" vertical="center"/>
    </xf>
    <xf numFmtId="0" fontId="36" fillId="3" borderId="1" xfId="0" applyFont="1" applyFill="1" applyBorder="1" applyAlignment="1">
      <alignment horizontal="right" vertical="center" wrapText="1"/>
    </xf>
    <xf numFmtId="3" fontId="36" fillId="3" borderId="1" xfId="0" applyNumberFormat="1" applyFont="1" applyFill="1" applyBorder="1" applyAlignment="1">
      <alignment horizontal="right" vertical="center" wrapText="1"/>
    </xf>
    <xf numFmtId="0" fontId="36" fillId="0" borderId="9" xfId="0" applyFont="1" applyBorder="1" applyAlignment="1">
      <alignment vertical="center"/>
    </xf>
    <xf numFmtId="0" fontId="6" fillId="8" borderId="1" xfId="0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vertical="center" wrapText="1"/>
    </xf>
    <xf numFmtId="3" fontId="36" fillId="8" borderId="1" xfId="0" applyNumberFormat="1" applyFont="1" applyFill="1" applyBorder="1" applyAlignment="1">
      <alignment horizontal="right" vertical="center" wrapText="1"/>
    </xf>
    <xf numFmtId="3" fontId="36" fillId="8" borderId="1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1" fillId="0" borderId="2" xfId="2" applyFont="1" applyBorder="1" applyAlignment="1">
      <alignment horizontal="center" vertical="center" wrapText="1"/>
    </xf>
    <xf numFmtId="0" fontId="31" fillId="0" borderId="3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29" fillId="0" borderId="0" xfId="2" applyFont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30" fillId="0" borderId="1" xfId="2" applyFont="1" applyBorder="1" applyAlignment="1">
      <alignment horizontal="left" vertical="center" wrapText="1"/>
    </xf>
    <xf numFmtId="0" fontId="31" fillId="2" borderId="1" xfId="2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5">
    <cellStyle name="Comma 2" xfId="4"/>
    <cellStyle name="Normal" xfId="0" builtinId="0"/>
    <cellStyle name="Normal 12 4 2" xfId="3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showWhiteSpace="0" zoomScale="95" zoomScaleNormal="95" workbookViewId="0">
      <selection activeCell="B1" sqref="B1:L2"/>
    </sheetView>
  </sheetViews>
  <sheetFormatPr defaultColWidth="9.140625" defaultRowHeight="22.5" customHeight="1"/>
  <cols>
    <col min="1" max="1" width="3.85546875" style="1" customWidth="1"/>
    <col min="2" max="2" width="4.85546875" style="1" customWidth="1"/>
    <col min="3" max="3" width="26.42578125" style="1" customWidth="1"/>
    <col min="4" max="7" width="9.7109375" style="1" customWidth="1"/>
    <col min="8" max="10" width="10.42578125" style="1" customWidth="1"/>
    <col min="11" max="11" width="10.42578125" style="15" customWidth="1"/>
    <col min="12" max="12" width="10.42578125" style="1" customWidth="1"/>
    <col min="13" max="16384" width="9.140625" style="1"/>
  </cols>
  <sheetData>
    <row r="1" spans="2:12" ht="35.25" customHeight="1">
      <c r="B1" s="262" t="s">
        <v>694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2:12" ht="23.25" customHeight="1"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2:12" ht="24.75" customHeight="1">
      <c r="B3" s="31"/>
      <c r="C3" s="31"/>
      <c r="D3" s="31"/>
      <c r="E3" s="31"/>
      <c r="F3" s="31"/>
      <c r="G3" s="31"/>
    </row>
    <row r="4" spans="2:12" ht="21" customHeight="1">
      <c r="B4" s="263" t="s">
        <v>45</v>
      </c>
      <c r="C4" s="263" t="s">
        <v>99</v>
      </c>
      <c r="D4" s="267" t="s">
        <v>84</v>
      </c>
      <c r="E4" s="264" t="s">
        <v>95</v>
      </c>
      <c r="F4" s="265"/>
      <c r="G4" s="266"/>
      <c r="H4" s="264" t="s">
        <v>98</v>
      </c>
      <c r="I4" s="265"/>
      <c r="J4" s="265"/>
      <c r="K4" s="265"/>
      <c r="L4" s="266"/>
    </row>
    <row r="5" spans="2:12" ht="57.75" customHeight="1">
      <c r="B5" s="263"/>
      <c r="C5" s="263"/>
      <c r="D5" s="268"/>
      <c r="E5" s="32" t="s">
        <v>96</v>
      </c>
      <c r="F5" s="32" t="s">
        <v>609</v>
      </c>
      <c r="G5" s="32" t="s">
        <v>97</v>
      </c>
      <c r="H5" s="32">
        <v>2025</v>
      </c>
      <c r="I5" s="32">
        <v>2026</v>
      </c>
      <c r="J5" s="32">
        <v>2027</v>
      </c>
      <c r="K5" s="32">
        <v>2028</v>
      </c>
      <c r="L5" s="32">
        <v>2029</v>
      </c>
    </row>
    <row r="6" spans="2:12" ht="31.5" customHeight="1">
      <c r="B6" s="39" t="s">
        <v>63</v>
      </c>
      <c r="C6" s="9" t="s">
        <v>403</v>
      </c>
      <c r="D6" s="37">
        <f>SUM(D7:D22)</f>
        <v>48</v>
      </c>
      <c r="E6" s="37">
        <f>SUM(E7:E22)</f>
        <v>48</v>
      </c>
      <c r="F6" s="39"/>
      <c r="G6" s="39"/>
      <c r="H6" s="39"/>
      <c r="I6" s="39"/>
      <c r="J6" s="39"/>
      <c r="K6" s="39"/>
      <c r="L6" s="39"/>
    </row>
    <row r="7" spans="2:12" ht="31.5" customHeight="1">
      <c r="B7" s="4">
        <v>1</v>
      </c>
      <c r="C7" s="5" t="s">
        <v>61</v>
      </c>
      <c r="D7" s="124">
        <v>5</v>
      </c>
      <c r="E7" s="124">
        <f>D7</f>
        <v>5</v>
      </c>
      <c r="F7" s="4"/>
      <c r="G7" s="4"/>
      <c r="H7" s="4" t="s">
        <v>648</v>
      </c>
      <c r="I7" s="4" t="s">
        <v>648</v>
      </c>
      <c r="J7" s="4" t="s">
        <v>648</v>
      </c>
      <c r="K7" s="4" t="s">
        <v>648</v>
      </c>
      <c r="L7" s="4" t="s">
        <v>648</v>
      </c>
    </row>
    <row r="8" spans="2:12" ht="31.5" customHeight="1">
      <c r="B8" s="4">
        <v>2</v>
      </c>
      <c r="C8" s="5" t="s">
        <v>112</v>
      </c>
      <c r="D8" s="124">
        <v>4</v>
      </c>
      <c r="E8" s="124">
        <f t="shared" ref="E8:E21" si="0">D8</f>
        <v>4</v>
      </c>
      <c r="F8" s="4"/>
      <c r="G8" s="4"/>
      <c r="H8" s="4" t="s">
        <v>648</v>
      </c>
      <c r="I8" s="4" t="s">
        <v>648</v>
      </c>
      <c r="J8" s="4" t="s">
        <v>648</v>
      </c>
      <c r="K8" s="4" t="s">
        <v>648</v>
      </c>
      <c r="L8" s="4" t="s">
        <v>648</v>
      </c>
    </row>
    <row r="9" spans="2:12" ht="31.5" customHeight="1">
      <c r="B9" s="4">
        <v>3</v>
      </c>
      <c r="C9" s="5" t="s">
        <v>113</v>
      </c>
      <c r="D9" s="124">
        <v>5</v>
      </c>
      <c r="E9" s="124">
        <f t="shared" si="0"/>
        <v>5</v>
      </c>
      <c r="F9" s="4"/>
      <c r="G9" s="4"/>
      <c r="H9" s="4" t="s">
        <v>648</v>
      </c>
      <c r="I9" s="4" t="s">
        <v>648</v>
      </c>
      <c r="J9" s="4" t="s">
        <v>648</v>
      </c>
      <c r="K9" s="4" t="s">
        <v>648</v>
      </c>
      <c r="L9" s="4" t="s">
        <v>648</v>
      </c>
    </row>
    <row r="10" spans="2:12" ht="31.5" customHeight="1">
      <c r="B10" s="4">
        <v>4</v>
      </c>
      <c r="C10" s="5" t="s">
        <v>12</v>
      </c>
      <c r="D10" s="124">
        <v>3</v>
      </c>
      <c r="E10" s="124">
        <f t="shared" si="0"/>
        <v>3</v>
      </c>
      <c r="F10" s="4"/>
      <c r="G10" s="4"/>
      <c r="H10" s="4" t="s">
        <v>648</v>
      </c>
      <c r="I10" s="4" t="s">
        <v>648</v>
      </c>
      <c r="J10" s="4" t="s">
        <v>648</v>
      </c>
      <c r="K10" s="4" t="s">
        <v>648</v>
      </c>
      <c r="L10" s="4" t="s">
        <v>648</v>
      </c>
    </row>
    <row r="11" spans="2:12" ht="31.5" customHeight="1">
      <c r="B11" s="4">
        <v>5</v>
      </c>
      <c r="C11" s="5" t="s">
        <v>114</v>
      </c>
      <c r="D11" s="124">
        <v>3</v>
      </c>
      <c r="E11" s="124">
        <f t="shared" si="0"/>
        <v>3</v>
      </c>
      <c r="F11" s="4"/>
      <c r="G11" s="4"/>
      <c r="H11" s="4" t="s">
        <v>648</v>
      </c>
      <c r="I11" s="4" t="s">
        <v>648</v>
      </c>
      <c r="J11" s="4" t="s">
        <v>648</v>
      </c>
      <c r="K11" s="4" t="s">
        <v>648</v>
      </c>
      <c r="L11" s="4" t="s">
        <v>648</v>
      </c>
    </row>
    <row r="12" spans="2:12" ht="31.5" customHeight="1">
      <c r="B12" s="4">
        <v>6</v>
      </c>
      <c r="C12" s="5" t="s">
        <v>115</v>
      </c>
      <c r="D12" s="124">
        <v>3</v>
      </c>
      <c r="E12" s="124">
        <f t="shared" si="0"/>
        <v>3</v>
      </c>
      <c r="F12" s="4"/>
      <c r="G12" s="4"/>
      <c r="H12" s="4" t="s">
        <v>648</v>
      </c>
      <c r="I12" s="4" t="s">
        <v>648</v>
      </c>
      <c r="J12" s="4" t="s">
        <v>648</v>
      </c>
      <c r="K12" s="4" t="s">
        <v>648</v>
      </c>
      <c r="L12" s="4" t="s">
        <v>648</v>
      </c>
    </row>
    <row r="13" spans="2:12" ht="31.5" customHeight="1">
      <c r="B13" s="4">
        <v>7</v>
      </c>
      <c r="C13" s="5" t="s">
        <v>116</v>
      </c>
      <c r="D13" s="124">
        <v>4</v>
      </c>
      <c r="E13" s="124">
        <f t="shared" si="0"/>
        <v>4</v>
      </c>
      <c r="F13" s="4"/>
      <c r="G13" s="4"/>
      <c r="H13" s="4" t="s">
        <v>648</v>
      </c>
      <c r="I13" s="4" t="s">
        <v>648</v>
      </c>
      <c r="J13" s="4" t="s">
        <v>648</v>
      </c>
      <c r="K13" s="4" t="s">
        <v>648</v>
      </c>
      <c r="L13" s="4" t="s">
        <v>648</v>
      </c>
    </row>
    <row r="14" spans="2:12" ht="31.5" customHeight="1">
      <c r="B14" s="4">
        <v>8</v>
      </c>
      <c r="C14" s="5" t="s">
        <v>122</v>
      </c>
      <c r="D14" s="124">
        <v>3</v>
      </c>
      <c r="E14" s="124">
        <f t="shared" si="0"/>
        <v>3</v>
      </c>
      <c r="F14" s="4"/>
      <c r="G14" s="4"/>
      <c r="H14" s="4" t="s">
        <v>648</v>
      </c>
      <c r="I14" s="4" t="s">
        <v>648</v>
      </c>
      <c r="J14" s="4" t="s">
        <v>648</v>
      </c>
      <c r="K14" s="4" t="s">
        <v>648</v>
      </c>
      <c r="L14" s="4" t="s">
        <v>648</v>
      </c>
    </row>
    <row r="15" spans="2:12" ht="31.5" customHeight="1">
      <c r="B15" s="4">
        <v>9</v>
      </c>
      <c r="C15" s="5" t="s">
        <v>118</v>
      </c>
      <c r="D15" s="124">
        <v>3</v>
      </c>
      <c r="E15" s="124">
        <f t="shared" si="0"/>
        <v>3</v>
      </c>
      <c r="F15" s="4"/>
      <c r="G15" s="4"/>
      <c r="H15" s="4" t="s">
        <v>648</v>
      </c>
      <c r="I15" s="4" t="s">
        <v>648</v>
      </c>
      <c r="J15" s="4" t="s">
        <v>648</v>
      </c>
      <c r="K15" s="4" t="s">
        <v>648</v>
      </c>
      <c r="L15" s="4" t="s">
        <v>648</v>
      </c>
    </row>
    <row r="16" spans="2:12" ht="31.5" customHeight="1">
      <c r="B16" s="4">
        <v>10</v>
      </c>
      <c r="C16" s="5" t="s">
        <v>117</v>
      </c>
      <c r="D16" s="124">
        <v>2</v>
      </c>
      <c r="E16" s="124">
        <f t="shared" si="0"/>
        <v>2</v>
      </c>
      <c r="F16" s="4"/>
      <c r="G16" s="4"/>
      <c r="H16" s="4" t="s">
        <v>648</v>
      </c>
      <c r="I16" s="4" t="s">
        <v>648</v>
      </c>
      <c r="J16" s="4" t="s">
        <v>648</v>
      </c>
      <c r="K16" s="4" t="s">
        <v>648</v>
      </c>
      <c r="L16" s="4" t="s">
        <v>648</v>
      </c>
    </row>
    <row r="17" spans="2:12" ht="31.5" customHeight="1">
      <c r="B17" s="4">
        <v>11</v>
      </c>
      <c r="C17" s="5" t="s">
        <v>119</v>
      </c>
      <c r="D17" s="124">
        <v>3</v>
      </c>
      <c r="E17" s="124">
        <f t="shared" si="0"/>
        <v>3</v>
      </c>
      <c r="F17" s="4"/>
      <c r="G17" s="4"/>
      <c r="H17" s="4" t="s">
        <v>648</v>
      </c>
      <c r="I17" s="4" t="s">
        <v>648</v>
      </c>
      <c r="J17" s="4" t="s">
        <v>648</v>
      </c>
      <c r="K17" s="4" t="s">
        <v>648</v>
      </c>
      <c r="L17" s="4" t="s">
        <v>648</v>
      </c>
    </row>
    <row r="18" spans="2:12" ht="31.5" customHeight="1">
      <c r="B18" s="4">
        <v>12</v>
      </c>
      <c r="C18" s="5" t="s">
        <v>100</v>
      </c>
      <c r="D18" s="124">
        <v>3</v>
      </c>
      <c r="E18" s="124">
        <f t="shared" si="0"/>
        <v>3</v>
      </c>
      <c r="F18" s="4"/>
      <c r="G18" s="4"/>
      <c r="H18" s="4" t="s">
        <v>648</v>
      </c>
      <c r="I18" s="4" t="s">
        <v>648</v>
      </c>
      <c r="J18" s="4" t="s">
        <v>648</v>
      </c>
      <c r="K18" s="4" t="s">
        <v>648</v>
      </c>
      <c r="L18" s="4" t="s">
        <v>648</v>
      </c>
    </row>
    <row r="19" spans="2:12" ht="31.5" customHeight="1">
      <c r="B19" s="4">
        <v>13</v>
      </c>
      <c r="C19" s="5" t="s">
        <v>120</v>
      </c>
      <c r="D19" s="124">
        <v>2</v>
      </c>
      <c r="E19" s="124">
        <f t="shared" si="0"/>
        <v>2</v>
      </c>
      <c r="F19" s="4"/>
      <c r="G19" s="4"/>
      <c r="H19" s="4" t="s">
        <v>648</v>
      </c>
      <c r="I19" s="4" t="s">
        <v>648</v>
      </c>
      <c r="J19" s="4" t="s">
        <v>648</v>
      </c>
      <c r="K19" s="4" t="s">
        <v>648</v>
      </c>
      <c r="L19" s="4" t="s">
        <v>648</v>
      </c>
    </row>
    <row r="20" spans="2:12" ht="31.5" customHeight="1">
      <c r="B20" s="4">
        <v>14</v>
      </c>
      <c r="C20" s="5" t="s">
        <v>25</v>
      </c>
      <c r="D20" s="124">
        <v>2</v>
      </c>
      <c r="E20" s="124">
        <f t="shared" si="0"/>
        <v>2</v>
      </c>
      <c r="F20" s="4"/>
      <c r="G20" s="4"/>
      <c r="H20" s="4" t="s">
        <v>648</v>
      </c>
      <c r="I20" s="4" t="s">
        <v>648</v>
      </c>
      <c r="J20" s="4" t="s">
        <v>648</v>
      </c>
      <c r="K20" s="4" t="s">
        <v>648</v>
      </c>
      <c r="L20" s="4" t="s">
        <v>648</v>
      </c>
    </row>
    <row r="21" spans="2:12" ht="31.5" customHeight="1">
      <c r="B21" s="4">
        <v>15</v>
      </c>
      <c r="C21" s="5" t="s">
        <v>121</v>
      </c>
      <c r="D21" s="124">
        <v>2</v>
      </c>
      <c r="E21" s="124">
        <f t="shared" si="0"/>
        <v>2</v>
      </c>
      <c r="F21" s="4"/>
      <c r="G21" s="4"/>
      <c r="H21" s="4" t="s">
        <v>648</v>
      </c>
      <c r="I21" s="4" t="s">
        <v>648</v>
      </c>
      <c r="J21" s="4" t="s">
        <v>648</v>
      </c>
      <c r="K21" s="4" t="s">
        <v>648</v>
      </c>
      <c r="L21" s="4" t="s">
        <v>648</v>
      </c>
    </row>
    <row r="22" spans="2:12" ht="31.5" customHeight="1">
      <c r="B22" s="30">
        <v>16</v>
      </c>
      <c r="C22" s="29" t="s">
        <v>71</v>
      </c>
      <c r="D22" s="125">
        <v>1</v>
      </c>
      <c r="E22" s="125">
        <v>1</v>
      </c>
      <c r="F22" s="30"/>
      <c r="G22" s="30"/>
      <c r="H22" s="4" t="s">
        <v>648</v>
      </c>
      <c r="I22" s="4" t="s">
        <v>648</v>
      </c>
      <c r="J22" s="4" t="s">
        <v>648</v>
      </c>
      <c r="K22" s="4" t="s">
        <v>648</v>
      </c>
      <c r="L22" s="4" t="s">
        <v>648</v>
      </c>
    </row>
    <row r="23" spans="2:12" ht="31.5" customHeight="1">
      <c r="B23" s="39" t="s">
        <v>64</v>
      </c>
      <c r="C23" s="9" t="s">
        <v>124</v>
      </c>
      <c r="D23" s="39">
        <f>SUM(D24:D101)</f>
        <v>241</v>
      </c>
      <c r="E23" s="39">
        <f>SUM(E24:E101)</f>
        <v>233</v>
      </c>
      <c r="F23" s="39"/>
      <c r="G23" s="39">
        <f t="shared" ref="G23" si="1">SUM(G24:G101)</f>
        <v>8</v>
      </c>
      <c r="H23" s="122"/>
      <c r="I23" s="122"/>
      <c r="J23" s="122"/>
      <c r="K23" s="123"/>
      <c r="L23" s="122"/>
    </row>
    <row r="24" spans="2:12" ht="31.5">
      <c r="B24" s="4">
        <v>1</v>
      </c>
      <c r="C24" s="5" t="s">
        <v>405</v>
      </c>
      <c r="D24" s="4">
        <v>5</v>
      </c>
      <c r="E24" s="4">
        <v>5</v>
      </c>
      <c r="F24" s="4"/>
      <c r="G24" s="4"/>
      <c r="H24" s="4" t="s">
        <v>648</v>
      </c>
      <c r="I24" s="4" t="s">
        <v>648</v>
      </c>
      <c r="J24" s="4" t="s">
        <v>648</v>
      </c>
      <c r="K24" s="4" t="s">
        <v>648</v>
      </c>
      <c r="L24" s="4" t="s">
        <v>648</v>
      </c>
    </row>
    <row r="25" spans="2:12" ht="31.5">
      <c r="B25" s="4">
        <v>2</v>
      </c>
      <c r="C25" s="5" t="s">
        <v>407</v>
      </c>
      <c r="D25" s="4">
        <v>3</v>
      </c>
      <c r="E25" s="4">
        <v>3</v>
      </c>
      <c r="F25" s="4"/>
      <c r="G25" s="4"/>
      <c r="H25" s="4" t="s">
        <v>648</v>
      </c>
      <c r="I25" s="4" t="s">
        <v>648</v>
      </c>
      <c r="J25" s="4" t="s">
        <v>648</v>
      </c>
      <c r="K25" s="4" t="s">
        <v>648</v>
      </c>
      <c r="L25" s="4" t="s">
        <v>648</v>
      </c>
    </row>
    <row r="26" spans="2:12" ht="31.5">
      <c r="B26" s="4">
        <v>3</v>
      </c>
      <c r="C26" s="5" t="s">
        <v>409</v>
      </c>
      <c r="D26" s="4">
        <v>3</v>
      </c>
      <c r="E26" s="4">
        <v>3</v>
      </c>
      <c r="F26" s="4"/>
      <c r="G26" s="4"/>
      <c r="H26" s="4" t="s">
        <v>648</v>
      </c>
      <c r="I26" s="4" t="s">
        <v>648</v>
      </c>
      <c r="J26" s="4" t="s">
        <v>648</v>
      </c>
      <c r="K26" s="4" t="s">
        <v>648</v>
      </c>
      <c r="L26" s="4" t="s">
        <v>648</v>
      </c>
    </row>
    <row r="27" spans="2:12" ht="31.5">
      <c r="B27" s="4">
        <v>4</v>
      </c>
      <c r="C27" s="5" t="s">
        <v>411</v>
      </c>
      <c r="D27" s="4">
        <v>2</v>
      </c>
      <c r="E27" s="4">
        <v>2</v>
      </c>
      <c r="F27" s="4"/>
      <c r="G27" s="4"/>
      <c r="H27" s="4" t="s">
        <v>648</v>
      </c>
      <c r="I27" s="4" t="s">
        <v>648</v>
      </c>
      <c r="J27" s="4" t="s">
        <v>648</v>
      </c>
      <c r="K27" s="4" t="s">
        <v>648</v>
      </c>
      <c r="L27" s="4" t="s">
        <v>648</v>
      </c>
    </row>
    <row r="28" spans="2:12" ht="31.5">
      <c r="B28" s="4">
        <v>5</v>
      </c>
      <c r="C28" s="5" t="s">
        <v>413</v>
      </c>
      <c r="D28" s="4">
        <v>3</v>
      </c>
      <c r="E28" s="4">
        <v>3</v>
      </c>
      <c r="F28" s="4"/>
      <c r="G28" s="4"/>
      <c r="H28" s="4" t="s">
        <v>648</v>
      </c>
      <c r="I28" s="4" t="s">
        <v>648</v>
      </c>
      <c r="J28" s="4" t="s">
        <v>648</v>
      </c>
      <c r="K28" s="4" t="s">
        <v>648</v>
      </c>
      <c r="L28" s="4" t="s">
        <v>648</v>
      </c>
    </row>
    <row r="29" spans="2:12" ht="31.5">
      <c r="B29" s="4">
        <v>6</v>
      </c>
      <c r="C29" s="5" t="s">
        <v>147</v>
      </c>
      <c r="D29" s="4">
        <v>1</v>
      </c>
      <c r="E29" s="4">
        <v>1</v>
      </c>
      <c r="F29" s="4"/>
      <c r="G29" s="4"/>
      <c r="H29" s="4" t="s">
        <v>648</v>
      </c>
      <c r="I29" s="4" t="s">
        <v>648</v>
      </c>
      <c r="J29" s="4" t="s">
        <v>648</v>
      </c>
      <c r="K29" s="4" t="s">
        <v>648</v>
      </c>
      <c r="L29" s="4" t="s">
        <v>648</v>
      </c>
    </row>
    <row r="30" spans="2:12" ht="31.5" customHeight="1">
      <c r="B30" s="4">
        <v>7</v>
      </c>
      <c r="C30" s="5" t="s">
        <v>416</v>
      </c>
      <c r="D30" s="4">
        <v>4</v>
      </c>
      <c r="E30" s="4">
        <v>3</v>
      </c>
      <c r="F30" s="4"/>
      <c r="G30" s="4">
        <v>1</v>
      </c>
      <c r="H30" s="4"/>
      <c r="I30" s="4" t="s">
        <v>97</v>
      </c>
      <c r="J30" s="4"/>
      <c r="K30" s="4"/>
      <c r="L30" s="4"/>
    </row>
    <row r="31" spans="2:12" ht="31.5">
      <c r="B31" s="4">
        <v>8</v>
      </c>
      <c r="C31" s="5" t="s">
        <v>418</v>
      </c>
      <c r="D31" s="4">
        <v>3</v>
      </c>
      <c r="E31" s="4">
        <v>3</v>
      </c>
      <c r="F31" s="4"/>
      <c r="G31" s="4"/>
      <c r="H31" s="4" t="s">
        <v>648</v>
      </c>
      <c r="I31" s="4" t="s">
        <v>648</v>
      </c>
      <c r="J31" s="4" t="s">
        <v>648</v>
      </c>
      <c r="K31" s="4" t="s">
        <v>648</v>
      </c>
      <c r="L31" s="4" t="s">
        <v>648</v>
      </c>
    </row>
    <row r="32" spans="2:12" ht="31.5">
      <c r="B32" s="4">
        <v>9</v>
      </c>
      <c r="C32" s="5" t="s">
        <v>420</v>
      </c>
      <c r="D32" s="4">
        <v>3</v>
      </c>
      <c r="E32" s="4">
        <v>3</v>
      </c>
      <c r="F32" s="4"/>
      <c r="G32" s="4"/>
      <c r="H32" s="4" t="s">
        <v>648</v>
      </c>
      <c r="I32" s="4" t="s">
        <v>648</v>
      </c>
      <c r="J32" s="4" t="s">
        <v>648</v>
      </c>
      <c r="K32" s="4" t="s">
        <v>648</v>
      </c>
      <c r="L32" s="4" t="s">
        <v>648</v>
      </c>
    </row>
    <row r="33" spans="2:12" ht="31.5">
      <c r="B33" s="4">
        <v>10</v>
      </c>
      <c r="C33" s="5" t="s">
        <v>422</v>
      </c>
      <c r="D33" s="4">
        <v>3</v>
      </c>
      <c r="E33" s="4">
        <v>3</v>
      </c>
      <c r="F33" s="4"/>
      <c r="G33" s="4"/>
      <c r="H33" s="4" t="s">
        <v>648</v>
      </c>
      <c r="I33" s="4" t="s">
        <v>648</v>
      </c>
      <c r="J33" s="4" t="s">
        <v>648</v>
      </c>
      <c r="K33" s="4" t="s">
        <v>648</v>
      </c>
      <c r="L33" s="4" t="s">
        <v>648</v>
      </c>
    </row>
    <row r="34" spans="2:12" ht="31.5">
      <c r="B34" s="4">
        <v>11</v>
      </c>
      <c r="C34" s="5" t="s">
        <v>424</v>
      </c>
      <c r="D34" s="4">
        <v>4</v>
      </c>
      <c r="E34" s="4">
        <v>4</v>
      </c>
      <c r="F34" s="4"/>
      <c r="G34" s="4"/>
      <c r="H34" s="4" t="s">
        <v>648</v>
      </c>
      <c r="I34" s="4" t="s">
        <v>648</v>
      </c>
      <c r="J34" s="4" t="s">
        <v>648</v>
      </c>
      <c r="K34" s="4" t="s">
        <v>648</v>
      </c>
      <c r="L34" s="4" t="s">
        <v>648</v>
      </c>
    </row>
    <row r="35" spans="2:12" ht="31.5" customHeight="1">
      <c r="B35" s="4">
        <v>12</v>
      </c>
      <c r="C35" s="5" t="s">
        <v>426</v>
      </c>
      <c r="D35" s="4">
        <v>4</v>
      </c>
      <c r="E35" s="4">
        <v>3</v>
      </c>
      <c r="F35" s="4"/>
      <c r="G35" s="4">
        <v>1</v>
      </c>
      <c r="H35" s="4"/>
      <c r="I35" s="4" t="s">
        <v>97</v>
      </c>
      <c r="J35" s="4"/>
      <c r="K35" s="4"/>
      <c r="L35" s="4"/>
    </row>
    <row r="36" spans="2:12" ht="31.5">
      <c r="B36" s="4">
        <v>13</v>
      </c>
      <c r="C36" s="5" t="s">
        <v>428</v>
      </c>
      <c r="D36" s="4">
        <v>3</v>
      </c>
      <c r="E36" s="4">
        <v>3</v>
      </c>
      <c r="F36" s="4"/>
      <c r="G36" s="4"/>
      <c r="H36" s="4" t="s">
        <v>648</v>
      </c>
      <c r="I36" s="4" t="s">
        <v>648</v>
      </c>
      <c r="J36" s="4" t="s">
        <v>648</v>
      </c>
      <c r="K36" s="4" t="s">
        <v>648</v>
      </c>
      <c r="L36" s="4" t="s">
        <v>648</v>
      </c>
    </row>
    <row r="37" spans="2:12" ht="31.5">
      <c r="B37" s="4">
        <v>14</v>
      </c>
      <c r="C37" s="5" t="s">
        <v>430</v>
      </c>
      <c r="D37" s="4">
        <v>3</v>
      </c>
      <c r="E37" s="4">
        <v>3</v>
      </c>
      <c r="F37" s="4"/>
      <c r="G37" s="4"/>
      <c r="H37" s="4" t="s">
        <v>648</v>
      </c>
      <c r="I37" s="4" t="s">
        <v>648</v>
      </c>
      <c r="J37" s="4" t="s">
        <v>648</v>
      </c>
      <c r="K37" s="4" t="s">
        <v>648</v>
      </c>
      <c r="L37" s="4" t="s">
        <v>648</v>
      </c>
    </row>
    <row r="38" spans="2:12" ht="31.5">
      <c r="B38" s="4">
        <v>15</v>
      </c>
      <c r="C38" s="5" t="s">
        <v>432</v>
      </c>
      <c r="D38" s="4">
        <v>4</v>
      </c>
      <c r="E38" s="4">
        <v>4</v>
      </c>
      <c r="F38" s="4"/>
      <c r="G38" s="4"/>
      <c r="H38" s="4" t="s">
        <v>648</v>
      </c>
      <c r="I38" s="4" t="s">
        <v>648</v>
      </c>
      <c r="J38" s="4" t="s">
        <v>648</v>
      </c>
      <c r="K38" s="4" t="s">
        <v>648</v>
      </c>
      <c r="L38" s="4" t="s">
        <v>648</v>
      </c>
    </row>
    <row r="39" spans="2:12" ht="31.5">
      <c r="B39" s="4">
        <v>16</v>
      </c>
      <c r="C39" s="5" t="s">
        <v>434</v>
      </c>
      <c r="D39" s="4">
        <v>4</v>
      </c>
      <c r="E39" s="4">
        <v>4</v>
      </c>
      <c r="F39" s="4"/>
      <c r="G39" s="4"/>
      <c r="H39" s="4" t="s">
        <v>648</v>
      </c>
      <c r="I39" s="4" t="s">
        <v>648</v>
      </c>
      <c r="J39" s="4" t="s">
        <v>648</v>
      </c>
      <c r="K39" s="4" t="s">
        <v>648</v>
      </c>
      <c r="L39" s="4" t="s">
        <v>648</v>
      </c>
    </row>
    <row r="40" spans="2:12" ht="31.5" customHeight="1">
      <c r="B40" s="4">
        <v>17</v>
      </c>
      <c r="C40" s="5" t="s">
        <v>607</v>
      </c>
      <c r="D40" s="4">
        <v>4</v>
      </c>
      <c r="E40" s="4">
        <v>3</v>
      </c>
      <c r="F40" s="4"/>
      <c r="G40" s="4">
        <v>1</v>
      </c>
      <c r="H40" s="4"/>
      <c r="I40" s="4" t="s">
        <v>97</v>
      </c>
      <c r="J40" s="4"/>
      <c r="K40" s="4"/>
      <c r="L40" s="4"/>
    </row>
    <row r="41" spans="2:12" ht="31.5">
      <c r="B41" s="4">
        <v>18</v>
      </c>
      <c r="C41" s="5" t="s">
        <v>438</v>
      </c>
      <c r="D41" s="4">
        <v>3</v>
      </c>
      <c r="E41" s="4">
        <v>3</v>
      </c>
      <c r="F41" s="4"/>
      <c r="G41" s="4"/>
      <c r="H41" s="4" t="s">
        <v>648</v>
      </c>
      <c r="I41" s="4" t="s">
        <v>648</v>
      </c>
      <c r="J41" s="4" t="s">
        <v>648</v>
      </c>
      <c r="K41" s="4" t="s">
        <v>648</v>
      </c>
      <c r="L41" s="4" t="s">
        <v>648</v>
      </c>
    </row>
    <row r="42" spans="2:12" ht="31.5">
      <c r="B42" s="4">
        <v>19</v>
      </c>
      <c r="C42" s="5" t="s">
        <v>303</v>
      </c>
      <c r="D42" s="4">
        <v>2</v>
      </c>
      <c r="E42" s="4">
        <v>2</v>
      </c>
      <c r="F42" s="4"/>
      <c r="G42" s="4"/>
      <c r="H42" s="4" t="s">
        <v>648</v>
      </c>
      <c r="I42" s="4" t="s">
        <v>648</v>
      </c>
      <c r="J42" s="4" t="s">
        <v>648</v>
      </c>
      <c r="K42" s="4" t="s">
        <v>648</v>
      </c>
      <c r="L42" s="4" t="s">
        <v>648</v>
      </c>
    </row>
    <row r="43" spans="2:12" ht="31.5">
      <c r="B43" s="4">
        <v>20</v>
      </c>
      <c r="C43" s="5" t="s">
        <v>307</v>
      </c>
      <c r="D43" s="4">
        <v>2</v>
      </c>
      <c r="E43" s="4">
        <v>2</v>
      </c>
      <c r="F43" s="4"/>
      <c r="G43" s="4"/>
      <c r="H43" s="4" t="s">
        <v>648</v>
      </c>
      <c r="I43" s="4" t="s">
        <v>648</v>
      </c>
      <c r="J43" s="4" t="s">
        <v>648</v>
      </c>
      <c r="K43" s="4" t="s">
        <v>648</v>
      </c>
      <c r="L43" s="4" t="s">
        <v>648</v>
      </c>
    </row>
    <row r="44" spans="2:12" ht="31.5">
      <c r="B44" s="4">
        <v>21</v>
      </c>
      <c r="C44" s="5" t="s">
        <v>306</v>
      </c>
      <c r="D44" s="4">
        <v>2</v>
      </c>
      <c r="E44" s="4">
        <v>2</v>
      </c>
      <c r="F44" s="4"/>
      <c r="G44" s="4"/>
      <c r="H44" s="4" t="s">
        <v>648</v>
      </c>
      <c r="I44" s="4" t="s">
        <v>648</v>
      </c>
      <c r="J44" s="4" t="s">
        <v>648</v>
      </c>
      <c r="K44" s="4" t="s">
        <v>648</v>
      </c>
      <c r="L44" s="4" t="s">
        <v>648</v>
      </c>
    </row>
    <row r="45" spans="2:12" ht="31.5">
      <c r="B45" s="4">
        <v>22</v>
      </c>
      <c r="C45" s="5" t="s">
        <v>443</v>
      </c>
      <c r="D45" s="4">
        <v>4</v>
      </c>
      <c r="E45" s="4">
        <v>4</v>
      </c>
      <c r="F45" s="4"/>
      <c r="G45" s="4"/>
      <c r="H45" s="4" t="s">
        <v>648</v>
      </c>
      <c r="I45" s="4" t="s">
        <v>648</v>
      </c>
      <c r="J45" s="4" t="s">
        <v>648</v>
      </c>
      <c r="K45" s="4" t="s">
        <v>648</v>
      </c>
      <c r="L45" s="4" t="s">
        <v>648</v>
      </c>
    </row>
    <row r="46" spans="2:12" ht="31.5">
      <c r="B46" s="4">
        <v>23</v>
      </c>
      <c r="C46" s="5" t="s">
        <v>445</v>
      </c>
      <c r="D46" s="4">
        <v>2</v>
      </c>
      <c r="E46" s="4">
        <v>2</v>
      </c>
      <c r="F46" s="4"/>
      <c r="G46" s="4"/>
      <c r="H46" s="4" t="s">
        <v>648</v>
      </c>
      <c r="I46" s="4" t="s">
        <v>648</v>
      </c>
      <c r="J46" s="4" t="s">
        <v>648</v>
      </c>
      <c r="K46" s="4" t="s">
        <v>648</v>
      </c>
      <c r="L46" s="4" t="s">
        <v>648</v>
      </c>
    </row>
    <row r="47" spans="2:12" ht="31.5">
      <c r="B47" s="4">
        <v>24</v>
      </c>
      <c r="C47" s="5" t="s">
        <v>295</v>
      </c>
      <c r="D47" s="4">
        <v>2</v>
      </c>
      <c r="E47" s="4">
        <v>2</v>
      </c>
      <c r="F47" s="4"/>
      <c r="G47" s="4"/>
      <c r="H47" s="4" t="s">
        <v>648</v>
      </c>
      <c r="I47" s="4" t="s">
        <v>648</v>
      </c>
      <c r="J47" s="4" t="s">
        <v>648</v>
      </c>
      <c r="K47" s="4" t="s">
        <v>648</v>
      </c>
      <c r="L47" s="4" t="s">
        <v>648</v>
      </c>
    </row>
    <row r="48" spans="2:12" ht="31.5">
      <c r="B48" s="4">
        <v>25</v>
      </c>
      <c r="C48" s="5" t="s">
        <v>294</v>
      </c>
      <c r="D48" s="4">
        <v>2</v>
      </c>
      <c r="E48" s="4">
        <v>2</v>
      </c>
      <c r="F48" s="4"/>
      <c r="G48" s="4"/>
      <c r="H48" s="4" t="s">
        <v>648</v>
      </c>
      <c r="I48" s="4" t="s">
        <v>648</v>
      </c>
      <c r="J48" s="4" t="s">
        <v>648</v>
      </c>
      <c r="K48" s="4" t="s">
        <v>648</v>
      </c>
      <c r="L48" s="4" t="s">
        <v>648</v>
      </c>
    </row>
    <row r="49" spans="2:12" ht="31.5">
      <c r="B49" s="4">
        <v>26</v>
      </c>
      <c r="C49" s="5" t="s">
        <v>289</v>
      </c>
      <c r="D49" s="4">
        <v>2</v>
      </c>
      <c r="E49" s="4">
        <v>2</v>
      </c>
      <c r="F49" s="4"/>
      <c r="G49" s="4"/>
      <c r="H49" s="4" t="s">
        <v>648</v>
      </c>
      <c r="I49" s="4" t="s">
        <v>648</v>
      </c>
      <c r="J49" s="4" t="s">
        <v>648</v>
      </c>
      <c r="K49" s="4" t="s">
        <v>648</v>
      </c>
      <c r="L49" s="4" t="s">
        <v>648</v>
      </c>
    </row>
    <row r="50" spans="2:12" ht="31.5">
      <c r="B50" s="4">
        <v>27</v>
      </c>
      <c r="C50" s="5" t="s">
        <v>297</v>
      </c>
      <c r="D50" s="4">
        <v>2</v>
      </c>
      <c r="E50" s="4">
        <v>2</v>
      </c>
      <c r="F50" s="4"/>
      <c r="G50" s="4"/>
      <c r="H50" s="4" t="s">
        <v>648</v>
      </c>
      <c r="I50" s="4" t="s">
        <v>648</v>
      </c>
      <c r="J50" s="4" t="s">
        <v>648</v>
      </c>
      <c r="K50" s="4" t="s">
        <v>648</v>
      </c>
      <c r="L50" s="4" t="s">
        <v>648</v>
      </c>
    </row>
    <row r="51" spans="2:12" ht="31.5">
      <c r="B51" s="4">
        <v>28</v>
      </c>
      <c r="C51" s="5" t="s">
        <v>451</v>
      </c>
      <c r="D51" s="4">
        <v>4</v>
      </c>
      <c r="E51" s="4">
        <v>4</v>
      </c>
      <c r="F51" s="4"/>
      <c r="G51" s="4"/>
      <c r="H51" s="4" t="s">
        <v>648</v>
      </c>
      <c r="I51" s="4" t="s">
        <v>648</v>
      </c>
      <c r="J51" s="4" t="s">
        <v>648</v>
      </c>
      <c r="K51" s="4" t="s">
        <v>648</v>
      </c>
      <c r="L51" s="4" t="s">
        <v>648</v>
      </c>
    </row>
    <row r="52" spans="2:12" ht="31.5">
      <c r="B52" s="4">
        <v>29</v>
      </c>
      <c r="C52" s="5" t="s">
        <v>453</v>
      </c>
      <c r="D52" s="4">
        <v>5</v>
      </c>
      <c r="E52" s="4">
        <v>5</v>
      </c>
      <c r="F52" s="4"/>
      <c r="G52" s="4"/>
      <c r="H52" s="4" t="s">
        <v>648</v>
      </c>
      <c r="I52" s="4" t="s">
        <v>648</v>
      </c>
      <c r="J52" s="4" t="s">
        <v>648</v>
      </c>
      <c r="K52" s="4" t="s">
        <v>648</v>
      </c>
      <c r="L52" s="4" t="s">
        <v>648</v>
      </c>
    </row>
    <row r="53" spans="2:12" ht="31.5">
      <c r="B53" s="4">
        <v>30</v>
      </c>
      <c r="C53" s="5" t="s">
        <v>455</v>
      </c>
      <c r="D53" s="4">
        <v>3</v>
      </c>
      <c r="E53" s="4">
        <v>3</v>
      </c>
      <c r="F53" s="4"/>
      <c r="G53" s="4"/>
      <c r="H53" s="4" t="s">
        <v>648</v>
      </c>
      <c r="I53" s="4" t="s">
        <v>648</v>
      </c>
      <c r="J53" s="4" t="s">
        <v>648</v>
      </c>
      <c r="K53" s="4" t="s">
        <v>648</v>
      </c>
      <c r="L53" s="4" t="s">
        <v>648</v>
      </c>
    </row>
    <row r="54" spans="2:12" ht="31.5">
      <c r="B54" s="4">
        <v>31</v>
      </c>
      <c r="C54" s="5" t="s">
        <v>457</v>
      </c>
      <c r="D54" s="4">
        <v>3</v>
      </c>
      <c r="E54" s="4">
        <v>3</v>
      </c>
      <c r="F54" s="4"/>
      <c r="G54" s="4"/>
      <c r="H54" s="4" t="s">
        <v>648</v>
      </c>
      <c r="I54" s="4" t="s">
        <v>648</v>
      </c>
      <c r="J54" s="4" t="s">
        <v>648</v>
      </c>
      <c r="K54" s="4" t="s">
        <v>648</v>
      </c>
      <c r="L54" s="4" t="s">
        <v>648</v>
      </c>
    </row>
    <row r="55" spans="2:12" ht="31.5" customHeight="1">
      <c r="B55" s="4">
        <v>32</v>
      </c>
      <c r="C55" s="5" t="s">
        <v>459</v>
      </c>
      <c r="D55" s="4">
        <v>3</v>
      </c>
      <c r="E55" s="4">
        <v>2</v>
      </c>
      <c r="F55" s="4"/>
      <c r="G55" s="4">
        <v>1</v>
      </c>
      <c r="H55" s="4"/>
      <c r="I55" s="4" t="s">
        <v>97</v>
      </c>
      <c r="J55" s="4"/>
      <c r="K55" s="4"/>
      <c r="L55" s="4"/>
    </row>
    <row r="56" spans="2:12" ht="31.5" customHeight="1">
      <c r="B56" s="4">
        <v>33</v>
      </c>
      <c r="C56" s="5" t="s">
        <v>461</v>
      </c>
      <c r="D56" s="4">
        <v>4</v>
      </c>
      <c r="E56" s="4">
        <v>3</v>
      </c>
      <c r="F56" s="4"/>
      <c r="G56" s="4">
        <v>1</v>
      </c>
      <c r="H56" s="4"/>
      <c r="I56" s="4" t="s">
        <v>97</v>
      </c>
      <c r="J56" s="4"/>
      <c r="K56" s="4"/>
      <c r="L56" s="4"/>
    </row>
    <row r="57" spans="2:12" ht="31.5">
      <c r="B57" s="4">
        <v>34</v>
      </c>
      <c r="C57" s="5" t="s">
        <v>467</v>
      </c>
      <c r="D57" s="4">
        <v>4</v>
      </c>
      <c r="E57" s="4">
        <v>4</v>
      </c>
      <c r="F57" s="4"/>
      <c r="G57" s="4"/>
      <c r="H57" s="4" t="s">
        <v>648</v>
      </c>
      <c r="I57" s="4" t="s">
        <v>648</v>
      </c>
      <c r="J57" s="4" t="s">
        <v>648</v>
      </c>
      <c r="K57" s="4" t="s">
        <v>648</v>
      </c>
      <c r="L57" s="4" t="s">
        <v>648</v>
      </c>
    </row>
    <row r="58" spans="2:12" ht="31.5">
      <c r="B58" s="4">
        <v>35</v>
      </c>
      <c r="C58" s="5" t="s">
        <v>463</v>
      </c>
      <c r="D58" s="4">
        <v>4</v>
      </c>
      <c r="E58" s="4">
        <v>4</v>
      </c>
      <c r="F58" s="4"/>
      <c r="G58" s="4"/>
      <c r="H58" s="4" t="s">
        <v>648</v>
      </c>
      <c r="I58" s="4" t="s">
        <v>648</v>
      </c>
      <c r="J58" s="4" t="s">
        <v>648</v>
      </c>
      <c r="K58" s="4" t="s">
        <v>648</v>
      </c>
      <c r="L58" s="4" t="s">
        <v>648</v>
      </c>
    </row>
    <row r="59" spans="2:12" ht="31.5">
      <c r="B59" s="4">
        <v>36</v>
      </c>
      <c r="C59" s="5" t="s">
        <v>465</v>
      </c>
      <c r="D59" s="4">
        <v>5</v>
      </c>
      <c r="E59" s="4">
        <v>5</v>
      </c>
      <c r="F59" s="4"/>
      <c r="G59" s="4"/>
      <c r="H59" s="4" t="s">
        <v>648</v>
      </c>
      <c r="I59" s="4" t="s">
        <v>648</v>
      </c>
      <c r="J59" s="4" t="s">
        <v>648</v>
      </c>
      <c r="K59" s="4" t="s">
        <v>648</v>
      </c>
      <c r="L59" s="4" t="s">
        <v>648</v>
      </c>
    </row>
    <row r="60" spans="2:12" ht="31.5" customHeight="1">
      <c r="B60" s="4">
        <v>37</v>
      </c>
      <c r="C60" s="5" t="s">
        <v>469</v>
      </c>
      <c r="D60" s="4">
        <v>3</v>
      </c>
      <c r="E60" s="4">
        <v>2</v>
      </c>
      <c r="F60" s="4"/>
      <c r="G60" s="4">
        <v>1</v>
      </c>
      <c r="H60" s="4"/>
      <c r="I60" s="4" t="s">
        <v>97</v>
      </c>
      <c r="J60" s="4"/>
      <c r="K60" s="4"/>
      <c r="L60" s="4"/>
    </row>
    <row r="61" spans="2:12" ht="31.5">
      <c r="B61" s="4">
        <v>38</v>
      </c>
      <c r="C61" s="5" t="s">
        <v>471</v>
      </c>
      <c r="D61" s="4">
        <v>3</v>
      </c>
      <c r="E61" s="4">
        <v>3</v>
      </c>
      <c r="F61" s="4"/>
      <c r="G61" s="4"/>
      <c r="H61" s="4" t="s">
        <v>648</v>
      </c>
      <c r="I61" s="4" t="s">
        <v>648</v>
      </c>
      <c r="J61" s="4" t="s">
        <v>648</v>
      </c>
      <c r="K61" s="4" t="s">
        <v>648</v>
      </c>
      <c r="L61" s="4" t="s">
        <v>648</v>
      </c>
    </row>
    <row r="62" spans="2:12" ht="31.5">
      <c r="B62" s="4">
        <v>39</v>
      </c>
      <c r="C62" s="5" t="s">
        <v>232</v>
      </c>
      <c r="D62" s="4">
        <v>3</v>
      </c>
      <c r="E62" s="4">
        <v>3</v>
      </c>
      <c r="F62" s="4"/>
      <c r="G62" s="4"/>
      <c r="H62" s="4" t="s">
        <v>648</v>
      </c>
      <c r="I62" s="4" t="s">
        <v>648</v>
      </c>
      <c r="J62" s="4" t="s">
        <v>648</v>
      </c>
      <c r="K62" s="4" t="s">
        <v>648</v>
      </c>
      <c r="L62" s="4" t="s">
        <v>648</v>
      </c>
    </row>
    <row r="63" spans="2:12" ht="31.5">
      <c r="B63" s="4">
        <v>40</v>
      </c>
      <c r="C63" s="5" t="s">
        <v>474</v>
      </c>
      <c r="D63" s="4">
        <v>3</v>
      </c>
      <c r="E63" s="4">
        <v>3</v>
      </c>
      <c r="F63" s="4"/>
      <c r="G63" s="4"/>
      <c r="H63" s="4" t="s">
        <v>648</v>
      </c>
      <c r="I63" s="4" t="s">
        <v>648</v>
      </c>
      <c r="J63" s="4" t="s">
        <v>648</v>
      </c>
      <c r="K63" s="4" t="s">
        <v>648</v>
      </c>
      <c r="L63" s="4" t="s">
        <v>648</v>
      </c>
    </row>
    <row r="64" spans="2:12" ht="31.5">
      <c r="B64" s="4">
        <v>41</v>
      </c>
      <c r="C64" s="5" t="s">
        <v>476</v>
      </c>
      <c r="D64" s="4">
        <v>3</v>
      </c>
      <c r="E64" s="4">
        <v>3</v>
      </c>
      <c r="F64" s="4"/>
      <c r="G64" s="4"/>
      <c r="H64" s="4" t="s">
        <v>648</v>
      </c>
      <c r="I64" s="4" t="s">
        <v>648</v>
      </c>
      <c r="J64" s="4" t="s">
        <v>648</v>
      </c>
      <c r="K64" s="4" t="s">
        <v>648</v>
      </c>
      <c r="L64" s="4" t="s">
        <v>648</v>
      </c>
    </row>
    <row r="65" spans="2:12" ht="31.5" customHeight="1">
      <c r="B65" s="4">
        <v>42</v>
      </c>
      <c r="C65" s="5" t="s">
        <v>478</v>
      </c>
      <c r="D65" s="4">
        <v>5</v>
      </c>
      <c r="E65" s="4">
        <v>4</v>
      </c>
      <c r="F65" s="4"/>
      <c r="G65" s="4">
        <v>1</v>
      </c>
      <c r="H65" s="4"/>
      <c r="I65" s="4" t="s">
        <v>97</v>
      </c>
      <c r="J65" s="4"/>
      <c r="K65" s="4"/>
      <c r="L65" s="4"/>
    </row>
    <row r="66" spans="2:12" ht="31.5">
      <c r="B66" s="4">
        <v>43</v>
      </c>
      <c r="C66" s="5" t="s">
        <v>480</v>
      </c>
      <c r="D66" s="4">
        <v>3</v>
      </c>
      <c r="E66" s="4">
        <v>3</v>
      </c>
      <c r="F66" s="4"/>
      <c r="G66" s="4"/>
      <c r="H66" s="4" t="s">
        <v>648</v>
      </c>
      <c r="I66" s="4" t="s">
        <v>648</v>
      </c>
      <c r="J66" s="4" t="s">
        <v>648</v>
      </c>
      <c r="K66" s="4" t="s">
        <v>648</v>
      </c>
      <c r="L66" s="4" t="s">
        <v>648</v>
      </c>
    </row>
    <row r="67" spans="2:12" ht="31.5">
      <c r="B67" s="4">
        <v>44</v>
      </c>
      <c r="C67" s="5" t="s">
        <v>398</v>
      </c>
      <c r="D67" s="4">
        <v>5</v>
      </c>
      <c r="E67" s="4">
        <v>5</v>
      </c>
      <c r="F67" s="4"/>
      <c r="G67" s="4"/>
      <c r="H67" s="4" t="s">
        <v>648</v>
      </c>
      <c r="I67" s="4" t="s">
        <v>648</v>
      </c>
      <c r="J67" s="4" t="s">
        <v>648</v>
      </c>
      <c r="K67" s="4" t="s">
        <v>648</v>
      </c>
      <c r="L67" s="4" t="s">
        <v>648</v>
      </c>
    </row>
    <row r="68" spans="2:12" ht="31.5">
      <c r="B68" s="4">
        <v>45</v>
      </c>
      <c r="C68" s="5" t="s">
        <v>484</v>
      </c>
      <c r="D68" s="4">
        <v>3</v>
      </c>
      <c r="E68" s="4">
        <v>3</v>
      </c>
      <c r="F68" s="4"/>
      <c r="G68" s="4"/>
      <c r="H68" s="4" t="s">
        <v>648</v>
      </c>
      <c r="I68" s="4" t="s">
        <v>648</v>
      </c>
      <c r="J68" s="4" t="s">
        <v>648</v>
      </c>
      <c r="K68" s="4" t="s">
        <v>648</v>
      </c>
      <c r="L68" s="4" t="s">
        <v>648</v>
      </c>
    </row>
    <row r="69" spans="2:12" ht="31.5">
      <c r="B69" s="4">
        <v>46</v>
      </c>
      <c r="C69" s="5" t="s">
        <v>486</v>
      </c>
      <c r="D69" s="4">
        <v>3</v>
      </c>
      <c r="E69" s="4">
        <v>3</v>
      </c>
      <c r="F69" s="4"/>
      <c r="G69" s="4"/>
      <c r="H69" s="4" t="s">
        <v>648</v>
      </c>
      <c r="I69" s="4" t="s">
        <v>648</v>
      </c>
      <c r="J69" s="4" t="s">
        <v>648</v>
      </c>
      <c r="K69" s="4" t="s">
        <v>648</v>
      </c>
      <c r="L69" s="4" t="s">
        <v>648</v>
      </c>
    </row>
    <row r="70" spans="2:12" ht="31.5">
      <c r="B70" s="4">
        <v>47</v>
      </c>
      <c r="C70" s="5" t="s">
        <v>488</v>
      </c>
      <c r="D70" s="4">
        <v>3</v>
      </c>
      <c r="E70" s="4">
        <v>3</v>
      </c>
      <c r="F70" s="4"/>
      <c r="G70" s="4"/>
      <c r="H70" s="4" t="s">
        <v>648</v>
      </c>
      <c r="I70" s="4" t="s">
        <v>648</v>
      </c>
      <c r="J70" s="4" t="s">
        <v>648</v>
      </c>
      <c r="K70" s="4" t="s">
        <v>648</v>
      </c>
      <c r="L70" s="4" t="s">
        <v>648</v>
      </c>
    </row>
    <row r="71" spans="2:12" ht="31.5">
      <c r="B71" s="4">
        <v>48</v>
      </c>
      <c r="C71" s="5" t="s">
        <v>490</v>
      </c>
      <c r="D71" s="4">
        <v>3</v>
      </c>
      <c r="E71" s="4">
        <v>3</v>
      </c>
      <c r="F71" s="4"/>
      <c r="G71" s="4"/>
      <c r="H71" s="4" t="s">
        <v>648</v>
      </c>
      <c r="I71" s="4" t="s">
        <v>648</v>
      </c>
      <c r="J71" s="4" t="s">
        <v>648</v>
      </c>
      <c r="K71" s="4" t="s">
        <v>648</v>
      </c>
      <c r="L71" s="4" t="s">
        <v>648</v>
      </c>
    </row>
    <row r="72" spans="2:12" ht="31.5">
      <c r="B72" s="4">
        <v>49</v>
      </c>
      <c r="C72" s="5" t="s">
        <v>492</v>
      </c>
      <c r="D72" s="4">
        <v>5</v>
      </c>
      <c r="E72" s="4">
        <v>5</v>
      </c>
      <c r="F72" s="4"/>
      <c r="G72" s="4"/>
      <c r="H72" s="4" t="s">
        <v>648</v>
      </c>
      <c r="I72" s="4" t="s">
        <v>648</v>
      </c>
      <c r="J72" s="4" t="s">
        <v>648</v>
      </c>
      <c r="K72" s="4" t="s">
        <v>648</v>
      </c>
      <c r="L72" s="4" t="s">
        <v>648</v>
      </c>
    </row>
    <row r="73" spans="2:12" ht="31.5">
      <c r="B73" s="4">
        <v>50</v>
      </c>
      <c r="C73" s="5" t="s">
        <v>494</v>
      </c>
      <c r="D73" s="4">
        <v>3</v>
      </c>
      <c r="E73" s="4">
        <v>3</v>
      </c>
      <c r="F73" s="4"/>
      <c r="G73" s="4"/>
      <c r="H73" s="4" t="s">
        <v>648</v>
      </c>
      <c r="I73" s="4" t="s">
        <v>648</v>
      </c>
      <c r="J73" s="4" t="s">
        <v>648</v>
      </c>
      <c r="K73" s="4" t="s">
        <v>648</v>
      </c>
      <c r="L73" s="4" t="s">
        <v>648</v>
      </c>
    </row>
    <row r="74" spans="2:12" ht="31.5">
      <c r="B74" s="4">
        <v>51</v>
      </c>
      <c r="C74" s="5" t="s">
        <v>496</v>
      </c>
      <c r="D74" s="4">
        <v>4</v>
      </c>
      <c r="E74" s="4">
        <v>4</v>
      </c>
      <c r="F74" s="4"/>
      <c r="G74" s="4"/>
      <c r="H74" s="4" t="s">
        <v>648</v>
      </c>
      <c r="I74" s="4" t="s">
        <v>648</v>
      </c>
      <c r="J74" s="4" t="s">
        <v>648</v>
      </c>
      <c r="K74" s="4" t="s">
        <v>648</v>
      </c>
      <c r="L74" s="4" t="s">
        <v>648</v>
      </c>
    </row>
    <row r="75" spans="2:12" ht="31.5">
      <c r="B75" s="4">
        <v>52</v>
      </c>
      <c r="C75" s="5" t="s">
        <v>371</v>
      </c>
      <c r="D75" s="4">
        <v>1</v>
      </c>
      <c r="E75" s="4">
        <v>1</v>
      </c>
      <c r="F75" s="4"/>
      <c r="G75" s="4"/>
      <c r="H75" s="4" t="s">
        <v>648</v>
      </c>
      <c r="I75" s="4" t="s">
        <v>648</v>
      </c>
      <c r="J75" s="4" t="s">
        <v>648</v>
      </c>
      <c r="K75" s="4" t="s">
        <v>648</v>
      </c>
      <c r="L75" s="4" t="s">
        <v>648</v>
      </c>
    </row>
    <row r="76" spans="2:12" ht="31.5">
      <c r="B76" s="4">
        <v>53</v>
      </c>
      <c r="C76" s="5" t="s">
        <v>499</v>
      </c>
      <c r="D76" s="4">
        <v>5</v>
      </c>
      <c r="E76" s="4">
        <v>5</v>
      </c>
      <c r="F76" s="4"/>
      <c r="G76" s="4"/>
      <c r="H76" s="4" t="s">
        <v>648</v>
      </c>
      <c r="I76" s="4" t="s">
        <v>648</v>
      </c>
      <c r="J76" s="4" t="s">
        <v>648</v>
      </c>
      <c r="K76" s="4" t="s">
        <v>648</v>
      </c>
      <c r="L76" s="4" t="s">
        <v>648</v>
      </c>
    </row>
    <row r="77" spans="2:12" ht="31.5">
      <c r="B77" s="4">
        <v>54</v>
      </c>
      <c r="C77" s="5" t="s">
        <v>501</v>
      </c>
      <c r="D77" s="4">
        <v>3</v>
      </c>
      <c r="E77" s="4">
        <v>3</v>
      </c>
      <c r="F77" s="4"/>
      <c r="G77" s="4"/>
      <c r="H77" s="4" t="s">
        <v>648</v>
      </c>
      <c r="I77" s="4" t="s">
        <v>648</v>
      </c>
      <c r="J77" s="4" t="s">
        <v>648</v>
      </c>
      <c r="K77" s="4" t="s">
        <v>648</v>
      </c>
      <c r="L77" s="4" t="s">
        <v>648</v>
      </c>
    </row>
    <row r="78" spans="2:12" ht="31.5">
      <c r="B78" s="4">
        <v>55</v>
      </c>
      <c r="C78" s="5" t="s">
        <v>503</v>
      </c>
      <c r="D78" s="4">
        <v>3</v>
      </c>
      <c r="E78" s="4">
        <v>3</v>
      </c>
      <c r="F78" s="4"/>
      <c r="G78" s="4"/>
      <c r="H78" s="4" t="s">
        <v>648</v>
      </c>
      <c r="I78" s="4" t="s">
        <v>648</v>
      </c>
      <c r="J78" s="4" t="s">
        <v>648</v>
      </c>
      <c r="K78" s="4" t="s">
        <v>648</v>
      </c>
      <c r="L78" s="4" t="s">
        <v>648</v>
      </c>
    </row>
    <row r="79" spans="2:12" ht="31.5">
      <c r="B79" s="4">
        <v>56</v>
      </c>
      <c r="C79" s="5" t="s">
        <v>505</v>
      </c>
      <c r="D79" s="4">
        <v>3</v>
      </c>
      <c r="E79" s="4">
        <v>3</v>
      </c>
      <c r="F79" s="4"/>
      <c r="G79" s="4"/>
      <c r="H79" s="4" t="s">
        <v>648</v>
      </c>
      <c r="I79" s="4" t="s">
        <v>648</v>
      </c>
      <c r="J79" s="4" t="s">
        <v>648</v>
      </c>
      <c r="K79" s="4" t="s">
        <v>648</v>
      </c>
      <c r="L79" s="4" t="s">
        <v>648</v>
      </c>
    </row>
    <row r="80" spans="2:12" ht="31.5">
      <c r="B80" s="4">
        <v>57</v>
      </c>
      <c r="C80" s="5" t="s">
        <v>507</v>
      </c>
      <c r="D80" s="4">
        <v>4</v>
      </c>
      <c r="E80" s="4">
        <v>4</v>
      </c>
      <c r="F80" s="4"/>
      <c r="G80" s="4"/>
      <c r="H80" s="4" t="s">
        <v>648</v>
      </c>
      <c r="I80" s="4" t="s">
        <v>648</v>
      </c>
      <c r="J80" s="4" t="s">
        <v>648</v>
      </c>
      <c r="K80" s="4" t="s">
        <v>648</v>
      </c>
      <c r="L80" s="4" t="s">
        <v>648</v>
      </c>
    </row>
    <row r="81" spans="2:12" ht="31.5">
      <c r="B81" s="4">
        <v>58</v>
      </c>
      <c r="C81" s="5" t="s">
        <v>509</v>
      </c>
      <c r="D81" s="4">
        <v>1</v>
      </c>
      <c r="E81" s="4">
        <v>1</v>
      </c>
      <c r="F81" s="4"/>
      <c r="G81" s="4"/>
      <c r="H81" s="4" t="s">
        <v>648</v>
      </c>
      <c r="I81" s="4" t="s">
        <v>648</v>
      </c>
      <c r="J81" s="4" t="s">
        <v>648</v>
      </c>
      <c r="K81" s="4" t="s">
        <v>648</v>
      </c>
      <c r="L81" s="4" t="s">
        <v>648</v>
      </c>
    </row>
    <row r="82" spans="2:12" ht="31.5">
      <c r="B82" s="4">
        <v>59</v>
      </c>
      <c r="C82" s="5" t="s">
        <v>511</v>
      </c>
      <c r="D82" s="4">
        <v>3</v>
      </c>
      <c r="E82" s="4">
        <v>3</v>
      </c>
      <c r="F82" s="4"/>
      <c r="G82" s="4"/>
      <c r="H82" s="4" t="s">
        <v>648</v>
      </c>
      <c r="I82" s="4" t="s">
        <v>648</v>
      </c>
      <c r="J82" s="4" t="s">
        <v>648</v>
      </c>
      <c r="K82" s="4" t="s">
        <v>648</v>
      </c>
      <c r="L82" s="4" t="s">
        <v>648</v>
      </c>
    </row>
    <row r="83" spans="2:12" ht="31.5">
      <c r="B83" s="4">
        <v>60</v>
      </c>
      <c r="C83" s="5" t="s">
        <v>513</v>
      </c>
      <c r="D83" s="4">
        <v>2</v>
      </c>
      <c r="E83" s="4">
        <v>2</v>
      </c>
      <c r="F83" s="4"/>
      <c r="G83" s="4"/>
      <c r="H83" s="4" t="s">
        <v>648</v>
      </c>
      <c r="I83" s="4" t="s">
        <v>648</v>
      </c>
      <c r="J83" s="4" t="s">
        <v>648</v>
      </c>
      <c r="K83" s="4" t="s">
        <v>648</v>
      </c>
      <c r="L83" s="4" t="s">
        <v>648</v>
      </c>
    </row>
    <row r="84" spans="2:12" ht="31.5">
      <c r="B84" s="4">
        <v>61</v>
      </c>
      <c r="C84" s="5" t="s">
        <v>282</v>
      </c>
      <c r="D84" s="4">
        <v>2</v>
      </c>
      <c r="E84" s="4">
        <v>2</v>
      </c>
      <c r="F84" s="4"/>
      <c r="G84" s="4"/>
      <c r="H84" s="4" t="s">
        <v>648</v>
      </c>
      <c r="I84" s="4" t="s">
        <v>648</v>
      </c>
      <c r="J84" s="4" t="s">
        <v>648</v>
      </c>
      <c r="K84" s="4" t="s">
        <v>648</v>
      </c>
      <c r="L84" s="4" t="s">
        <v>648</v>
      </c>
    </row>
    <row r="85" spans="2:12" ht="31.5">
      <c r="B85" s="4">
        <v>62</v>
      </c>
      <c r="C85" s="5" t="s">
        <v>279</v>
      </c>
      <c r="D85" s="4">
        <v>2</v>
      </c>
      <c r="E85" s="4">
        <v>2</v>
      </c>
      <c r="F85" s="4"/>
      <c r="G85" s="4"/>
      <c r="H85" s="4" t="s">
        <v>648</v>
      </c>
      <c r="I85" s="4" t="s">
        <v>648</v>
      </c>
      <c r="J85" s="4" t="s">
        <v>648</v>
      </c>
      <c r="K85" s="4" t="s">
        <v>648</v>
      </c>
      <c r="L85" s="4" t="s">
        <v>648</v>
      </c>
    </row>
    <row r="86" spans="2:12" ht="31.5">
      <c r="B86" s="4">
        <v>63</v>
      </c>
      <c r="C86" s="5" t="s">
        <v>278</v>
      </c>
      <c r="D86" s="4">
        <v>2</v>
      </c>
      <c r="E86" s="4">
        <v>2</v>
      </c>
      <c r="F86" s="4"/>
      <c r="G86" s="4"/>
      <c r="H86" s="4" t="s">
        <v>648</v>
      </c>
      <c r="I86" s="4" t="s">
        <v>648</v>
      </c>
      <c r="J86" s="4" t="s">
        <v>648</v>
      </c>
      <c r="K86" s="4" t="s">
        <v>648</v>
      </c>
      <c r="L86" s="4" t="s">
        <v>648</v>
      </c>
    </row>
    <row r="87" spans="2:12" ht="31.5">
      <c r="B87" s="4">
        <v>64</v>
      </c>
      <c r="C87" s="5" t="s">
        <v>518</v>
      </c>
      <c r="D87" s="4">
        <v>2</v>
      </c>
      <c r="E87" s="4">
        <v>2</v>
      </c>
      <c r="F87" s="4"/>
      <c r="G87" s="4"/>
      <c r="H87" s="4" t="s">
        <v>648</v>
      </c>
      <c r="I87" s="4" t="s">
        <v>648</v>
      </c>
      <c r="J87" s="4" t="s">
        <v>648</v>
      </c>
      <c r="K87" s="4" t="s">
        <v>648</v>
      </c>
      <c r="L87" s="4" t="s">
        <v>648</v>
      </c>
    </row>
    <row r="88" spans="2:12" ht="31.5">
      <c r="B88" s="4">
        <v>65</v>
      </c>
      <c r="C88" s="5" t="s">
        <v>318</v>
      </c>
      <c r="D88" s="4">
        <v>3</v>
      </c>
      <c r="E88" s="4">
        <v>3</v>
      </c>
      <c r="F88" s="4"/>
      <c r="G88" s="4"/>
      <c r="H88" s="4" t="s">
        <v>648</v>
      </c>
      <c r="I88" s="4" t="s">
        <v>648</v>
      </c>
      <c r="J88" s="4" t="s">
        <v>648</v>
      </c>
      <c r="K88" s="4" t="s">
        <v>648</v>
      </c>
      <c r="L88" s="4" t="s">
        <v>648</v>
      </c>
    </row>
    <row r="89" spans="2:12" ht="31.5">
      <c r="B89" s="4">
        <v>66</v>
      </c>
      <c r="C89" s="5" t="s">
        <v>521</v>
      </c>
      <c r="D89" s="4">
        <v>4</v>
      </c>
      <c r="E89" s="4">
        <v>4</v>
      </c>
      <c r="F89" s="4"/>
      <c r="G89" s="4"/>
      <c r="H89" s="4" t="s">
        <v>648</v>
      </c>
      <c r="I89" s="4" t="s">
        <v>648</v>
      </c>
      <c r="J89" s="4" t="s">
        <v>648</v>
      </c>
      <c r="K89" s="4" t="s">
        <v>648</v>
      </c>
      <c r="L89" s="4" t="s">
        <v>648</v>
      </c>
    </row>
    <row r="90" spans="2:12" ht="31.5">
      <c r="B90" s="4">
        <v>67</v>
      </c>
      <c r="C90" s="5" t="s">
        <v>523</v>
      </c>
      <c r="D90" s="4">
        <v>2</v>
      </c>
      <c r="E90" s="4">
        <v>2</v>
      </c>
      <c r="F90" s="4"/>
      <c r="G90" s="4"/>
      <c r="H90" s="4" t="s">
        <v>648</v>
      </c>
      <c r="I90" s="4" t="s">
        <v>648</v>
      </c>
      <c r="J90" s="4" t="s">
        <v>648</v>
      </c>
      <c r="K90" s="4" t="s">
        <v>648</v>
      </c>
      <c r="L90" s="4" t="s">
        <v>648</v>
      </c>
    </row>
    <row r="91" spans="2:12" ht="31.5">
      <c r="B91" s="4">
        <v>68</v>
      </c>
      <c r="C91" s="5" t="s">
        <v>349</v>
      </c>
      <c r="D91" s="4">
        <v>2</v>
      </c>
      <c r="E91" s="4">
        <v>2</v>
      </c>
      <c r="F91" s="4"/>
      <c r="G91" s="4"/>
      <c r="H91" s="4" t="s">
        <v>648</v>
      </c>
      <c r="I91" s="4" t="s">
        <v>648</v>
      </c>
      <c r="J91" s="4" t="s">
        <v>648</v>
      </c>
      <c r="K91" s="4" t="s">
        <v>648</v>
      </c>
      <c r="L91" s="4" t="s">
        <v>648</v>
      </c>
    </row>
    <row r="92" spans="2:12" ht="31.5">
      <c r="B92" s="4">
        <v>69</v>
      </c>
      <c r="C92" s="5" t="s">
        <v>526</v>
      </c>
      <c r="D92" s="4">
        <v>4</v>
      </c>
      <c r="E92" s="4">
        <v>4</v>
      </c>
      <c r="F92" s="4"/>
      <c r="G92" s="4"/>
      <c r="H92" s="4" t="s">
        <v>648</v>
      </c>
      <c r="I92" s="4" t="s">
        <v>648</v>
      </c>
      <c r="J92" s="4" t="s">
        <v>648</v>
      </c>
      <c r="K92" s="4" t="s">
        <v>648</v>
      </c>
      <c r="L92" s="4" t="s">
        <v>648</v>
      </c>
    </row>
    <row r="93" spans="2:12" ht="31.5">
      <c r="B93" s="4">
        <v>70</v>
      </c>
      <c r="C93" s="5" t="s">
        <v>528</v>
      </c>
      <c r="D93" s="4">
        <v>4</v>
      </c>
      <c r="E93" s="4">
        <v>4</v>
      </c>
      <c r="F93" s="4"/>
      <c r="G93" s="4"/>
      <c r="H93" s="4" t="s">
        <v>648</v>
      </c>
      <c r="I93" s="4" t="s">
        <v>648</v>
      </c>
      <c r="J93" s="4" t="s">
        <v>648</v>
      </c>
      <c r="K93" s="4" t="s">
        <v>648</v>
      </c>
      <c r="L93" s="4" t="s">
        <v>648</v>
      </c>
    </row>
    <row r="94" spans="2:12" ht="31.5" customHeight="1">
      <c r="B94" s="4">
        <v>71</v>
      </c>
      <c r="C94" s="5" t="s">
        <v>530</v>
      </c>
      <c r="D94" s="4">
        <v>4</v>
      </c>
      <c r="E94" s="4">
        <v>3</v>
      </c>
      <c r="F94" s="4"/>
      <c r="G94" s="4">
        <v>1</v>
      </c>
      <c r="H94" s="4"/>
      <c r="I94" s="4" t="s">
        <v>97</v>
      </c>
      <c r="J94" s="4"/>
      <c r="K94" s="4"/>
      <c r="L94" s="4"/>
    </row>
    <row r="95" spans="2:12" ht="31.5">
      <c r="B95" s="4">
        <v>72</v>
      </c>
      <c r="C95" s="5" t="s">
        <v>532</v>
      </c>
      <c r="D95" s="4">
        <v>4</v>
      </c>
      <c r="E95" s="4">
        <v>4</v>
      </c>
      <c r="F95" s="4"/>
      <c r="G95" s="4"/>
      <c r="H95" s="4" t="s">
        <v>648</v>
      </c>
      <c r="I95" s="4" t="s">
        <v>648</v>
      </c>
      <c r="J95" s="4" t="s">
        <v>648</v>
      </c>
      <c r="K95" s="4" t="s">
        <v>648</v>
      </c>
      <c r="L95" s="4" t="s">
        <v>648</v>
      </c>
    </row>
    <row r="96" spans="2:12" ht="31.5">
      <c r="B96" s="4">
        <v>73</v>
      </c>
      <c r="C96" s="5" t="s">
        <v>255</v>
      </c>
      <c r="D96" s="4">
        <v>3</v>
      </c>
      <c r="E96" s="4">
        <v>3</v>
      </c>
      <c r="F96" s="4"/>
      <c r="G96" s="4"/>
      <c r="H96" s="4" t="s">
        <v>648</v>
      </c>
      <c r="I96" s="4" t="s">
        <v>648</v>
      </c>
      <c r="J96" s="4" t="s">
        <v>648</v>
      </c>
      <c r="K96" s="4" t="s">
        <v>648</v>
      </c>
      <c r="L96" s="4" t="s">
        <v>648</v>
      </c>
    </row>
    <row r="97" spans="2:12" ht="31.5">
      <c r="B97" s="4">
        <v>74</v>
      </c>
      <c r="C97" s="5" t="s">
        <v>535</v>
      </c>
      <c r="D97" s="4">
        <v>2</v>
      </c>
      <c r="E97" s="4">
        <v>2</v>
      </c>
      <c r="F97" s="4"/>
      <c r="G97" s="4"/>
      <c r="H97" s="4" t="s">
        <v>648</v>
      </c>
      <c r="I97" s="4" t="s">
        <v>648</v>
      </c>
      <c r="J97" s="4" t="s">
        <v>648</v>
      </c>
      <c r="K97" s="4" t="s">
        <v>648</v>
      </c>
      <c r="L97" s="4" t="s">
        <v>648</v>
      </c>
    </row>
    <row r="98" spans="2:12" ht="31.5">
      <c r="B98" s="4">
        <v>75</v>
      </c>
      <c r="C98" s="5" t="s">
        <v>263</v>
      </c>
      <c r="D98" s="4">
        <v>3</v>
      </c>
      <c r="E98" s="4">
        <v>3</v>
      </c>
      <c r="F98" s="4"/>
      <c r="G98" s="4"/>
      <c r="H98" s="4" t="s">
        <v>648</v>
      </c>
      <c r="I98" s="4" t="s">
        <v>648</v>
      </c>
      <c r="J98" s="4" t="s">
        <v>648</v>
      </c>
      <c r="K98" s="4" t="s">
        <v>648</v>
      </c>
      <c r="L98" s="4" t="s">
        <v>648</v>
      </c>
    </row>
    <row r="99" spans="2:12" ht="31.5">
      <c r="B99" s="4">
        <v>76</v>
      </c>
      <c r="C99" s="5" t="s">
        <v>265</v>
      </c>
      <c r="D99" s="4">
        <v>2</v>
      </c>
      <c r="E99" s="4">
        <v>2</v>
      </c>
      <c r="F99" s="4"/>
      <c r="G99" s="4"/>
      <c r="H99" s="4" t="s">
        <v>648</v>
      </c>
      <c r="I99" s="4" t="s">
        <v>648</v>
      </c>
      <c r="J99" s="4" t="s">
        <v>648</v>
      </c>
      <c r="K99" s="4" t="s">
        <v>648</v>
      </c>
      <c r="L99" s="4" t="s">
        <v>648</v>
      </c>
    </row>
    <row r="100" spans="2:12" ht="31.5">
      <c r="B100" s="4">
        <v>77</v>
      </c>
      <c r="C100" s="5" t="s">
        <v>268</v>
      </c>
      <c r="D100" s="4">
        <v>3</v>
      </c>
      <c r="E100" s="4">
        <v>3</v>
      </c>
      <c r="F100" s="4"/>
      <c r="G100" s="4"/>
      <c r="H100" s="4" t="s">
        <v>648</v>
      </c>
      <c r="I100" s="4" t="s">
        <v>648</v>
      </c>
      <c r="J100" s="4" t="s">
        <v>648</v>
      </c>
      <c r="K100" s="4" t="s">
        <v>648</v>
      </c>
      <c r="L100" s="4" t="s">
        <v>648</v>
      </c>
    </row>
    <row r="101" spans="2:12" ht="31.5">
      <c r="B101" s="4">
        <v>78</v>
      </c>
      <c r="C101" s="5" t="s">
        <v>272</v>
      </c>
      <c r="D101" s="4">
        <v>2</v>
      </c>
      <c r="E101" s="4">
        <v>2</v>
      </c>
      <c r="F101" s="4"/>
      <c r="G101" s="4"/>
      <c r="H101" s="4" t="s">
        <v>648</v>
      </c>
      <c r="I101" s="4" t="s">
        <v>648</v>
      </c>
      <c r="J101" s="4" t="s">
        <v>648</v>
      </c>
      <c r="K101" s="4" t="s">
        <v>648</v>
      </c>
      <c r="L101" s="4" t="s">
        <v>648</v>
      </c>
    </row>
    <row r="102" spans="2:12" ht="31.5" customHeight="1">
      <c r="B102" s="4"/>
      <c r="C102" s="9" t="s">
        <v>608</v>
      </c>
      <c r="D102" s="121">
        <f>D6+D23</f>
        <v>289</v>
      </c>
      <c r="E102" s="121">
        <f>E6+E23</f>
        <v>281</v>
      </c>
      <c r="F102" s="121"/>
      <c r="G102" s="121">
        <f>G6+G23</f>
        <v>8</v>
      </c>
      <c r="H102" s="121"/>
      <c r="I102" s="121"/>
      <c r="J102" s="121"/>
      <c r="K102" s="121"/>
      <c r="L102" s="121"/>
    </row>
  </sheetData>
  <mergeCells count="6">
    <mergeCell ref="B1:L2"/>
    <mergeCell ref="B4:B5"/>
    <mergeCell ref="C4:C5"/>
    <mergeCell ref="E4:G4"/>
    <mergeCell ref="H4:L4"/>
    <mergeCell ref="D4:D5"/>
  </mergeCells>
  <pageMargins left="0.643700787" right="0" top="0.70866141732283505" bottom="0.511811023622047" header="0.118110236220472" footer="0.31496062992126"/>
  <pageSetup paperSize="9" fitToHeight="0" orientation="landscape" r:id="rId1"/>
  <headerFooter>
    <oddHeader>&amp;C&amp;"Times New Roman,Regular"&amp;P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topLeftCell="A3" zoomScale="120" zoomScaleNormal="120" zoomScaleSheetLayoutView="130" workbookViewId="0">
      <pane xSplit="2" ySplit="3" topLeftCell="C24" activePane="bottomRight" state="frozen"/>
      <selection activeCell="A3" sqref="A3"/>
      <selection pane="topRight" activeCell="C3" sqref="C3"/>
      <selection pane="bottomLeft" activeCell="A6" sqref="A6"/>
      <selection pane="bottomRight" activeCell="F15" sqref="F15"/>
    </sheetView>
  </sheetViews>
  <sheetFormatPr defaultColWidth="9.140625" defaultRowHeight="15"/>
  <cols>
    <col min="1" max="1" width="5.42578125" style="126" customWidth="1"/>
    <col min="2" max="2" width="31.85546875" style="147" customWidth="1"/>
    <col min="3" max="6" width="8.85546875" style="148" customWidth="1"/>
    <col min="7" max="10" width="8.85546875" style="149" customWidth="1"/>
    <col min="11" max="14" width="8.85546875" style="148" customWidth="1"/>
    <col min="15" max="15" width="9.140625" style="126"/>
    <col min="16" max="16" width="23.5703125" style="126" customWidth="1"/>
    <col min="17" max="16384" width="9.140625" style="126"/>
  </cols>
  <sheetData>
    <row r="1" spans="1:14" ht="79.5" customHeight="1">
      <c r="A1" s="272" t="s">
        <v>610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</row>
    <row r="2" spans="1:14" ht="9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</row>
    <row r="3" spans="1:14">
      <c r="A3" s="275" t="s">
        <v>45</v>
      </c>
      <c r="B3" s="276" t="s">
        <v>611</v>
      </c>
      <c r="C3" s="271" t="s">
        <v>612</v>
      </c>
      <c r="D3" s="271"/>
      <c r="E3" s="271"/>
      <c r="F3" s="271"/>
      <c r="G3" s="277" t="s">
        <v>613</v>
      </c>
      <c r="H3" s="277"/>
      <c r="I3" s="277"/>
      <c r="J3" s="277"/>
      <c r="K3" s="278" t="s">
        <v>614</v>
      </c>
      <c r="L3" s="278"/>
      <c r="M3" s="278"/>
      <c r="N3" s="278"/>
    </row>
    <row r="4" spans="1:14" ht="30.75" customHeight="1">
      <c r="A4" s="275"/>
      <c r="B4" s="276"/>
      <c r="C4" s="271" t="s">
        <v>615</v>
      </c>
      <c r="D4" s="271" t="s">
        <v>616</v>
      </c>
      <c r="E4" s="271" t="s">
        <v>617</v>
      </c>
      <c r="F4" s="271" t="s">
        <v>618</v>
      </c>
      <c r="G4" s="277" t="s">
        <v>615</v>
      </c>
      <c r="H4" s="277" t="s">
        <v>616</v>
      </c>
      <c r="I4" s="277" t="s">
        <v>617</v>
      </c>
      <c r="J4" s="277" t="s">
        <v>618</v>
      </c>
      <c r="K4" s="269" t="s">
        <v>615</v>
      </c>
      <c r="L4" s="269" t="s">
        <v>616</v>
      </c>
      <c r="M4" s="269" t="s">
        <v>617</v>
      </c>
      <c r="N4" s="271" t="s">
        <v>618</v>
      </c>
    </row>
    <row r="5" spans="1:14" ht="41.1" customHeight="1">
      <c r="A5" s="275"/>
      <c r="B5" s="276"/>
      <c r="C5" s="271"/>
      <c r="D5" s="271"/>
      <c r="E5" s="271"/>
      <c r="F5" s="271"/>
      <c r="G5" s="277"/>
      <c r="H5" s="277"/>
      <c r="I5" s="277"/>
      <c r="J5" s="277"/>
      <c r="K5" s="270"/>
      <c r="L5" s="270"/>
      <c r="M5" s="270"/>
      <c r="N5" s="271"/>
    </row>
    <row r="6" spans="1:14" ht="18" customHeight="1">
      <c r="A6" s="152"/>
      <c r="B6" s="164" t="s">
        <v>403</v>
      </c>
      <c r="C6" s="193"/>
      <c r="D6" s="193"/>
      <c r="E6" s="193"/>
      <c r="F6" s="193"/>
      <c r="G6" s="193"/>
      <c r="H6" s="193"/>
      <c r="I6" s="193"/>
      <c r="J6" s="193"/>
      <c r="K6" s="194"/>
      <c r="L6" s="194"/>
      <c r="M6" s="194"/>
      <c r="N6" s="193"/>
    </row>
    <row r="7" spans="1:14" ht="18" customHeight="1">
      <c r="A7" s="165" t="s">
        <v>619</v>
      </c>
      <c r="B7" s="166" t="s">
        <v>620</v>
      </c>
      <c r="C7" s="195">
        <f>C9+C20+C28+C36+C42+C49+C57</f>
        <v>376</v>
      </c>
      <c r="D7" s="195">
        <f t="shared" ref="D7:J7" si="0">D9+D20+D28+D36+D42+D49+D57</f>
        <v>762</v>
      </c>
      <c r="E7" s="195"/>
      <c r="F7" s="195">
        <f t="shared" si="0"/>
        <v>800</v>
      </c>
      <c r="G7" s="195">
        <f t="shared" si="0"/>
        <v>372</v>
      </c>
      <c r="H7" s="195">
        <f t="shared" si="0"/>
        <v>709</v>
      </c>
      <c r="I7" s="195">
        <f t="shared" si="0"/>
        <v>0</v>
      </c>
      <c r="J7" s="195">
        <f t="shared" si="0"/>
        <v>658</v>
      </c>
      <c r="K7" s="195">
        <v>80</v>
      </c>
      <c r="L7" s="195">
        <v>88</v>
      </c>
      <c r="M7" s="195"/>
      <c r="N7" s="195">
        <f>N9+N20+N28+N36+N42+N49+N57</f>
        <v>622</v>
      </c>
    </row>
    <row r="8" spans="1:14" ht="18" customHeight="1">
      <c r="A8" s="127" t="s">
        <v>63</v>
      </c>
      <c r="B8" s="128" t="s">
        <v>621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</row>
    <row r="9" spans="1:14" ht="18" customHeight="1">
      <c r="A9" s="129">
        <v>1</v>
      </c>
      <c r="B9" s="130" t="s">
        <v>622</v>
      </c>
      <c r="C9" s="197">
        <f t="shared" ref="C9:J9" si="1">SUM(C10:C18)</f>
        <v>61</v>
      </c>
      <c r="D9" s="197">
        <f t="shared" si="1"/>
        <v>172</v>
      </c>
      <c r="E9" s="197"/>
      <c r="F9" s="197">
        <f t="shared" si="1"/>
        <v>143</v>
      </c>
      <c r="G9" s="198">
        <f t="shared" si="1"/>
        <v>61</v>
      </c>
      <c r="H9" s="198">
        <f t="shared" si="1"/>
        <v>163</v>
      </c>
      <c r="I9" s="198">
        <f t="shared" si="1"/>
        <v>0</v>
      </c>
      <c r="J9" s="198">
        <f t="shared" si="1"/>
        <v>121</v>
      </c>
      <c r="K9" s="197">
        <v>9</v>
      </c>
      <c r="L9" s="197">
        <v>23</v>
      </c>
      <c r="M9" s="197">
        <v>0</v>
      </c>
      <c r="N9" s="197">
        <v>111</v>
      </c>
    </row>
    <row r="10" spans="1:14" ht="18" customHeight="1">
      <c r="A10" s="131" t="s">
        <v>127</v>
      </c>
      <c r="B10" s="132" t="s">
        <v>1</v>
      </c>
      <c r="C10" s="199">
        <v>7</v>
      </c>
      <c r="D10" s="199">
        <v>24</v>
      </c>
      <c r="E10" s="199"/>
      <c r="F10" s="199">
        <v>21</v>
      </c>
      <c r="G10" s="200">
        <v>7</v>
      </c>
      <c r="H10" s="200">
        <v>24</v>
      </c>
      <c r="I10" s="200"/>
      <c r="J10" s="200">
        <v>16</v>
      </c>
      <c r="K10" s="199">
        <v>0</v>
      </c>
      <c r="L10" s="199">
        <v>5</v>
      </c>
      <c r="M10" s="199">
        <v>0</v>
      </c>
      <c r="N10" s="199">
        <v>16</v>
      </c>
    </row>
    <row r="11" spans="1:14" ht="18" customHeight="1">
      <c r="A11" s="131" t="s">
        <v>72</v>
      </c>
      <c r="B11" s="132" t="s">
        <v>623</v>
      </c>
      <c r="C11" s="199">
        <v>7</v>
      </c>
      <c r="D11" s="199">
        <v>19</v>
      </c>
      <c r="E11" s="199"/>
      <c r="F11" s="199">
        <v>17</v>
      </c>
      <c r="G11" s="200">
        <v>7</v>
      </c>
      <c r="H11" s="200">
        <v>16</v>
      </c>
      <c r="I11" s="200"/>
      <c r="J11" s="200">
        <v>12</v>
      </c>
      <c r="K11" s="199">
        <v>2</v>
      </c>
      <c r="L11" s="199">
        <v>2</v>
      </c>
      <c r="M11" s="199">
        <v>0</v>
      </c>
      <c r="N11" s="199">
        <v>12</v>
      </c>
    </row>
    <row r="12" spans="1:14" ht="18" customHeight="1">
      <c r="A12" s="131" t="s">
        <v>130</v>
      </c>
      <c r="B12" s="132" t="s">
        <v>624</v>
      </c>
      <c r="C12" s="199">
        <v>7</v>
      </c>
      <c r="D12" s="199">
        <v>16</v>
      </c>
      <c r="E12" s="199"/>
      <c r="F12" s="199">
        <v>14</v>
      </c>
      <c r="G12" s="200">
        <v>7</v>
      </c>
      <c r="H12" s="200">
        <v>15</v>
      </c>
      <c r="I12" s="200"/>
      <c r="J12" s="200">
        <v>12</v>
      </c>
      <c r="K12" s="199">
        <v>1</v>
      </c>
      <c r="L12" s="199">
        <v>1</v>
      </c>
      <c r="M12" s="199">
        <v>0</v>
      </c>
      <c r="N12" s="199">
        <v>11</v>
      </c>
    </row>
    <row r="13" spans="1:14" ht="18" customHeight="1">
      <c r="A13" s="131" t="s">
        <v>132</v>
      </c>
      <c r="B13" s="132" t="s">
        <v>625</v>
      </c>
      <c r="C13" s="199">
        <v>6</v>
      </c>
      <c r="D13" s="199">
        <v>16</v>
      </c>
      <c r="E13" s="199"/>
      <c r="F13" s="199">
        <v>14</v>
      </c>
      <c r="G13" s="200">
        <v>6</v>
      </c>
      <c r="H13" s="200">
        <v>15</v>
      </c>
      <c r="I13" s="200"/>
      <c r="J13" s="200">
        <v>13</v>
      </c>
      <c r="K13" s="199">
        <v>1</v>
      </c>
      <c r="L13" s="199">
        <v>1</v>
      </c>
      <c r="M13" s="199">
        <v>0</v>
      </c>
      <c r="N13" s="199">
        <v>12</v>
      </c>
    </row>
    <row r="14" spans="1:14" ht="18" customHeight="1">
      <c r="A14" s="131" t="s">
        <v>134</v>
      </c>
      <c r="B14" s="132" t="s">
        <v>0</v>
      </c>
      <c r="C14" s="199">
        <v>7</v>
      </c>
      <c r="D14" s="199">
        <v>22</v>
      </c>
      <c r="E14" s="199"/>
      <c r="F14" s="199">
        <v>17</v>
      </c>
      <c r="G14" s="200">
        <v>7</v>
      </c>
      <c r="H14" s="200">
        <v>22</v>
      </c>
      <c r="I14" s="200"/>
      <c r="J14" s="200">
        <v>14</v>
      </c>
      <c r="K14" s="199">
        <v>1</v>
      </c>
      <c r="L14" s="199">
        <v>2</v>
      </c>
      <c r="M14" s="199">
        <v>0</v>
      </c>
      <c r="N14" s="199">
        <v>12</v>
      </c>
    </row>
    <row r="15" spans="1:14" ht="18" customHeight="1">
      <c r="A15" s="131" t="s">
        <v>136</v>
      </c>
      <c r="B15" s="132" t="s">
        <v>626</v>
      </c>
      <c r="C15" s="199">
        <v>7</v>
      </c>
      <c r="D15" s="199">
        <v>26</v>
      </c>
      <c r="E15" s="199"/>
      <c r="F15" s="199">
        <v>18</v>
      </c>
      <c r="G15" s="200">
        <v>7</v>
      </c>
      <c r="H15" s="200">
        <v>26</v>
      </c>
      <c r="I15" s="200"/>
      <c r="J15" s="200">
        <v>18</v>
      </c>
      <c r="K15" s="199">
        <v>1</v>
      </c>
      <c r="L15" s="199">
        <v>2</v>
      </c>
      <c r="M15" s="199">
        <v>0</v>
      </c>
      <c r="N15" s="199">
        <v>15</v>
      </c>
    </row>
    <row r="16" spans="1:14" ht="18" customHeight="1">
      <c r="A16" s="131" t="s">
        <v>138</v>
      </c>
      <c r="B16" s="132" t="s">
        <v>2</v>
      </c>
      <c r="C16" s="199">
        <v>6</v>
      </c>
      <c r="D16" s="199">
        <v>17</v>
      </c>
      <c r="E16" s="199"/>
      <c r="F16" s="199">
        <v>14</v>
      </c>
      <c r="G16" s="200">
        <v>6</v>
      </c>
      <c r="H16" s="200">
        <v>16</v>
      </c>
      <c r="I16" s="200"/>
      <c r="J16" s="200">
        <v>13</v>
      </c>
      <c r="K16" s="199">
        <v>0</v>
      </c>
      <c r="L16" s="199">
        <v>4</v>
      </c>
      <c r="M16" s="199">
        <v>0</v>
      </c>
      <c r="N16" s="199">
        <v>11</v>
      </c>
    </row>
    <row r="17" spans="1:14" ht="18" customHeight="1">
      <c r="A17" s="131" t="s">
        <v>140</v>
      </c>
      <c r="B17" s="133" t="s">
        <v>33</v>
      </c>
      <c r="C17" s="199">
        <v>7</v>
      </c>
      <c r="D17" s="199">
        <v>16</v>
      </c>
      <c r="E17" s="199"/>
      <c r="F17" s="199">
        <v>14</v>
      </c>
      <c r="G17" s="200">
        <v>7</v>
      </c>
      <c r="H17" s="200">
        <v>14</v>
      </c>
      <c r="I17" s="200"/>
      <c r="J17" s="200">
        <v>12</v>
      </c>
      <c r="K17" s="199">
        <v>2</v>
      </c>
      <c r="L17" s="199">
        <v>5</v>
      </c>
      <c r="M17" s="199">
        <v>0</v>
      </c>
      <c r="N17" s="199">
        <v>11</v>
      </c>
    </row>
    <row r="18" spans="1:14" ht="18" customHeight="1">
      <c r="A18" s="131" t="s">
        <v>142</v>
      </c>
      <c r="B18" s="133" t="s">
        <v>34</v>
      </c>
      <c r="C18" s="199">
        <v>7</v>
      </c>
      <c r="D18" s="199">
        <v>16</v>
      </c>
      <c r="E18" s="199"/>
      <c r="F18" s="199">
        <v>14</v>
      </c>
      <c r="G18" s="200">
        <v>7</v>
      </c>
      <c r="H18" s="200">
        <v>15</v>
      </c>
      <c r="I18" s="200"/>
      <c r="J18" s="200">
        <v>11</v>
      </c>
      <c r="K18" s="199">
        <v>1</v>
      </c>
      <c r="L18" s="199">
        <v>1</v>
      </c>
      <c r="M18" s="199">
        <v>0</v>
      </c>
      <c r="N18" s="199">
        <v>11</v>
      </c>
    </row>
    <row r="19" spans="1:14" ht="18" customHeight="1">
      <c r="A19" s="134" t="s">
        <v>64</v>
      </c>
      <c r="B19" s="135" t="s">
        <v>627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</row>
    <row r="20" spans="1:14" ht="18" customHeight="1">
      <c r="A20" s="136">
        <v>1</v>
      </c>
      <c r="B20" s="137" t="s">
        <v>628</v>
      </c>
      <c r="C20" s="197">
        <f t="shared" ref="C20:J20" si="2">SUM(C21:C26)</f>
        <v>46</v>
      </c>
      <c r="D20" s="197">
        <f t="shared" si="2"/>
        <v>127</v>
      </c>
      <c r="E20" s="197"/>
      <c r="F20" s="197">
        <f t="shared" si="2"/>
        <v>111</v>
      </c>
      <c r="G20" s="198">
        <f t="shared" si="2"/>
        <v>46</v>
      </c>
      <c r="H20" s="198">
        <f t="shared" si="2"/>
        <v>127</v>
      </c>
      <c r="I20" s="198">
        <f t="shared" si="2"/>
        <v>0</v>
      </c>
      <c r="J20" s="198">
        <f t="shared" si="2"/>
        <v>105</v>
      </c>
      <c r="K20" s="197">
        <v>12</v>
      </c>
      <c r="L20" s="197">
        <v>15</v>
      </c>
      <c r="M20" s="197">
        <v>0</v>
      </c>
      <c r="N20" s="197">
        <v>103</v>
      </c>
    </row>
    <row r="21" spans="1:14" ht="18" customHeight="1">
      <c r="A21" s="131" t="s">
        <v>127</v>
      </c>
      <c r="B21" s="138" t="s">
        <v>12</v>
      </c>
      <c r="C21" s="201">
        <v>7</v>
      </c>
      <c r="D21" s="201">
        <v>18</v>
      </c>
      <c r="E21" s="201"/>
      <c r="F21" s="202">
        <v>17</v>
      </c>
      <c r="G21" s="200">
        <v>7</v>
      </c>
      <c r="H21" s="200">
        <v>18</v>
      </c>
      <c r="I21" s="200"/>
      <c r="J21" s="200">
        <v>14</v>
      </c>
      <c r="K21" s="199">
        <v>0</v>
      </c>
      <c r="L21" s="199">
        <v>1</v>
      </c>
      <c r="M21" s="199">
        <v>0</v>
      </c>
      <c r="N21" s="199">
        <v>14</v>
      </c>
    </row>
    <row r="22" spans="1:14" ht="18" customHeight="1">
      <c r="A22" s="131" t="s">
        <v>72</v>
      </c>
      <c r="B22" s="138" t="s">
        <v>14</v>
      </c>
      <c r="C22" s="201">
        <v>7</v>
      </c>
      <c r="D22" s="201">
        <v>18</v>
      </c>
      <c r="E22" s="201"/>
      <c r="F22" s="202">
        <v>18</v>
      </c>
      <c r="G22" s="200">
        <v>7</v>
      </c>
      <c r="H22" s="200">
        <v>18</v>
      </c>
      <c r="I22" s="200"/>
      <c r="J22" s="200">
        <v>13</v>
      </c>
      <c r="K22" s="199">
        <v>1</v>
      </c>
      <c r="L22" s="199">
        <v>3</v>
      </c>
      <c r="M22" s="199">
        <v>0</v>
      </c>
      <c r="N22" s="199">
        <v>13</v>
      </c>
    </row>
    <row r="23" spans="1:14" ht="18" customHeight="1">
      <c r="A23" s="131" t="s">
        <v>130</v>
      </c>
      <c r="B23" s="138" t="s">
        <v>13</v>
      </c>
      <c r="C23" s="201">
        <v>8</v>
      </c>
      <c r="D23" s="201">
        <v>22</v>
      </c>
      <c r="E23" s="201"/>
      <c r="F23" s="202">
        <v>19</v>
      </c>
      <c r="G23" s="200">
        <v>8</v>
      </c>
      <c r="H23" s="200">
        <v>22</v>
      </c>
      <c r="I23" s="200"/>
      <c r="J23" s="200">
        <v>20</v>
      </c>
      <c r="K23" s="199">
        <v>3</v>
      </c>
      <c r="L23" s="199">
        <v>4</v>
      </c>
      <c r="M23" s="199">
        <v>0</v>
      </c>
      <c r="N23" s="199">
        <v>20</v>
      </c>
    </row>
    <row r="24" spans="1:14" ht="18" customHeight="1">
      <c r="A24" s="131" t="s">
        <v>132</v>
      </c>
      <c r="B24" s="138" t="s">
        <v>15</v>
      </c>
      <c r="C24" s="201">
        <v>8</v>
      </c>
      <c r="D24" s="201">
        <v>21</v>
      </c>
      <c r="E24" s="201"/>
      <c r="F24" s="202">
        <v>19</v>
      </c>
      <c r="G24" s="200">
        <v>8</v>
      </c>
      <c r="H24" s="200">
        <v>21</v>
      </c>
      <c r="I24" s="200"/>
      <c r="J24" s="200">
        <v>20</v>
      </c>
      <c r="K24" s="199">
        <v>1</v>
      </c>
      <c r="L24" s="199">
        <v>0</v>
      </c>
      <c r="M24" s="199">
        <v>0</v>
      </c>
      <c r="N24" s="199">
        <v>20</v>
      </c>
    </row>
    <row r="25" spans="1:14" ht="18" customHeight="1">
      <c r="A25" s="131" t="s">
        <v>134</v>
      </c>
      <c r="B25" s="138" t="s">
        <v>16</v>
      </c>
      <c r="C25" s="201">
        <v>8</v>
      </c>
      <c r="D25" s="201">
        <v>26</v>
      </c>
      <c r="E25" s="201"/>
      <c r="F25" s="202">
        <v>19</v>
      </c>
      <c r="G25" s="200">
        <v>8</v>
      </c>
      <c r="H25" s="200">
        <v>26</v>
      </c>
      <c r="I25" s="200"/>
      <c r="J25" s="200">
        <v>19</v>
      </c>
      <c r="K25" s="199">
        <v>3</v>
      </c>
      <c r="L25" s="199">
        <v>4</v>
      </c>
      <c r="M25" s="199">
        <v>0</v>
      </c>
      <c r="N25" s="199">
        <v>18</v>
      </c>
    </row>
    <row r="26" spans="1:14" ht="18" customHeight="1">
      <c r="A26" s="131" t="s">
        <v>136</v>
      </c>
      <c r="B26" s="138" t="s">
        <v>38</v>
      </c>
      <c r="C26" s="201">
        <v>8</v>
      </c>
      <c r="D26" s="201">
        <v>22</v>
      </c>
      <c r="E26" s="201"/>
      <c r="F26" s="202">
        <v>19</v>
      </c>
      <c r="G26" s="200">
        <v>8</v>
      </c>
      <c r="H26" s="200">
        <v>22</v>
      </c>
      <c r="I26" s="200"/>
      <c r="J26" s="200">
        <v>19</v>
      </c>
      <c r="K26" s="199">
        <v>4</v>
      </c>
      <c r="L26" s="199">
        <v>3</v>
      </c>
      <c r="M26" s="199">
        <v>0</v>
      </c>
      <c r="N26" s="199">
        <v>18</v>
      </c>
    </row>
    <row r="27" spans="1:14" ht="18" customHeight="1">
      <c r="A27" s="134" t="s">
        <v>65</v>
      </c>
      <c r="B27" s="135" t="s">
        <v>629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</row>
    <row r="28" spans="1:14" ht="18" customHeight="1">
      <c r="A28" s="187">
        <v>1</v>
      </c>
      <c r="B28" s="137" t="s">
        <v>628</v>
      </c>
      <c r="C28" s="204">
        <f t="shared" ref="C28:J28" si="3">SUM(C29:C34)</f>
        <v>43</v>
      </c>
      <c r="D28" s="204">
        <f t="shared" si="3"/>
        <v>104</v>
      </c>
      <c r="E28" s="204"/>
      <c r="F28" s="204">
        <f t="shared" si="3"/>
        <v>105</v>
      </c>
      <c r="G28" s="205">
        <f t="shared" si="3"/>
        <v>44</v>
      </c>
      <c r="H28" s="205">
        <f t="shared" si="3"/>
        <v>94</v>
      </c>
      <c r="I28" s="205">
        <f t="shared" si="3"/>
        <v>0</v>
      </c>
      <c r="J28" s="205">
        <f t="shared" si="3"/>
        <v>85</v>
      </c>
      <c r="K28" s="204">
        <v>13</v>
      </c>
      <c r="L28" s="204">
        <v>11</v>
      </c>
      <c r="M28" s="204">
        <v>0</v>
      </c>
      <c r="N28" s="204">
        <v>80</v>
      </c>
    </row>
    <row r="29" spans="1:14" ht="18" customHeight="1">
      <c r="A29" s="139" t="s">
        <v>127</v>
      </c>
      <c r="B29" s="132" t="s">
        <v>3</v>
      </c>
      <c r="C29" s="206">
        <v>7</v>
      </c>
      <c r="D29" s="206">
        <v>17</v>
      </c>
      <c r="E29" s="206"/>
      <c r="F29" s="206">
        <v>18</v>
      </c>
      <c r="G29" s="200">
        <v>7</v>
      </c>
      <c r="H29" s="200">
        <v>15</v>
      </c>
      <c r="I29" s="200"/>
      <c r="J29" s="200">
        <v>14</v>
      </c>
      <c r="K29" s="199">
        <v>0</v>
      </c>
      <c r="L29" s="199">
        <v>0</v>
      </c>
      <c r="M29" s="199">
        <v>0</v>
      </c>
      <c r="N29" s="199">
        <v>14</v>
      </c>
    </row>
    <row r="30" spans="1:14" ht="18" customHeight="1">
      <c r="A30" s="139" t="s">
        <v>72</v>
      </c>
      <c r="B30" s="132" t="s">
        <v>630</v>
      </c>
      <c r="C30" s="206">
        <v>8</v>
      </c>
      <c r="D30" s="206">
        <v>19</v>
      </c>
      <c r="E30" s="206"/>
      <c r="F30" s="206">
        <v>18</v>
      </c>
      <c r="G30" s="200">
        <v>8</v>
      </c>
      <c r="H30" s="200">
        <v>19</v>
      </c>
      <c r="I30" s="200"/>
      <c r="J30" s="200">
        <v>17</v>
      </c>
      <c r="K30" s="199">
        <v>4</v>
      </c>
      <c r="L30" s="199">
        <v>3</v>
      </c>
      <c r="M30" s="199">
        <v>0</v>
      </c>
      <c r="N30" s="199">
        <v>17</v>
      </c>
    </row>
    <row r="31" spans="1:14" ht="18" customHeight="1">
      <c r="A31" s="139" t="s">
        <v>130</v>
      </c>
      <c r="B31" s="132" t="s">
        <v>4</v>
      </c>
      <c r="C31" s="206">
        <v>7</v>
      </c>
      <c r="D31" s="206">
        <v>17</v>
      </c>
      <c r="E31" s="206"/>
      <c r="F31" s="206">
        <v>17</v>
      </c>
      <c r="G31" s="200">
        <v>7</v>
      </c>
      <c r="H31" s="200">
        <v>16</v>
      </c>
      <c r="I31" s="200"/>
      <c r="J31" s="200">
        <v>14</v>
      </c>
      <c r="K31" s="199">
        <v>2</v>
      </c>
      <c r="L31" s="199">
        <v>2</v>
      </c>
      <c r="M31" s="199">
        <v>0</v>
      </c>
      <c r="N31" s="199">
        <v>14</v>
      </c>
    </row>
    <row r="32" spans="1:14" ht="18" customHeight="1">
      <c r="A32" s="139" t="s">
        <v>132</v>
      </c>
      <c r="B32" s="132" t="s">
        <v>5</v>
      </c>
      <c r="C32" s="206">
        <v>7</v>
      </c>
      <c r="D32" s="206">
        <v>17</v>
      </c>
      <c r="E32" s="206"/>
      <c r="F32" s="206">
        <v>18</v>
      </c>
      <c r="G32" s="200">
        <v>7</v>
      </c>
      <c r="H32" s="200">
        <v>15</v>
      </c>
      <c r="I32" s="200"/>
      <c r="J32" s="200">
        <v>13</v>
      </c>
      <c r="K32" s="199">
        <v>4</v>
      </c>
      <c r="L32" s="199">
        <v>2</v>
      </c>
      <c r="M32" s="199">
        <v>0</v>
      </c>
      <c r="N32" s="199">
        <v>13</v>
      </c>
    </row>
    <row r="33" spans="1:14" ht="18" customHeight="1">
      <c r="A33" s="139" t="s">
        <v>134</v>
      </c>
      <c r="B33" s="132" t="s">
        <v>6</v>
      </c>
      <c r="C33" s="206">
        <v>7</v>
      </c>
      <c r="D33" s="206">
        <v>17</v>
      </c>
      <c r="E33" s="206"/>
      <c r="F33" s="206">
        <v>17</v>
      </c>
      <c r="G33" s="200">
        <v>8</v>
      </c>
      <c r="H33" s="200">
        <v>14</v>
      </c>
      <c r="I33" s="200"/>
      <c r="J33" s="200">
        <v>12</v>
      </c>
      <c r="K33" s="199">
        <v>2</v>
      </c>
      <c r="L33" s="199">
        <v>2</v>
      </c>
      <c r="M33" s="199">
        <v>0</v>
      </c>
      <c r="N33" s="199">
        <v>10</v>
      </c>
    </row>
    <row r="34" spans="1:14" ht="18" customHeight="1">
      <c r="A34" s="139" t="s">
        <v>136</v>
      </c>
      <c r="B34" s="133" t="s">
        <v>7</v>
      </c>
      <c r="C34" s="206">
        <v>7</v>
      </c>
      <c r="D34" s="206">
        <v>17</v>
      </c>
      <c r="E34" s="206"/>
      <c r="F34" s="206">
        <v>17</v>
      </c>
      <c r="G34" s="200">
        <v>7</v>
      </c>
      <c r="H34" s="200">
        <v>15</v>
      </c>
      <c r="I34" s="200"/>
      <c r="J34" s="200">
        <v>15</v>
      </c>
      <c r="K34" s="199">
        <v>1</v>
      </c>
      <c r="L34" s="199">
        <v>2</v>
      </c>
      <c r="M34" s="199">
        <v>0</v>
      </c>
      <c r="N34" s="199">
        <v>12</v>
      </c>
    </row>
    <row r="35" spans="1:14" ht="18" customHeight="1">
      <c r="A35" s="186" t="s">
        <v>66</v>
      </c>
      <c r="B35" s="135" t="s">
        <v>631</v>
      </c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</row>
    <row r="36" spans="1:14" ht="18" customHeight="1">
      <c r="A36" s="187">
        <v>1</v>
      </c>
      <c r="B36" s="137" t="s">
        <v>632</v>
      </c>
      <c r="C36" s="204">
        <f t="shared" ref="C36:J36" si="4">SUM(C37:C40)</f>
        <v>28</v>
      </c>
      <c r="D36" s="204">
        <f t="shared" si="4"/>
        <v>64</v>
      </c>
      <c r="E36" s="204"/>
      <c r="F36" s="204">
        <f t="shared" si="4"/>
        <v>67</v>
      </c>
      <c r="G36" s="205">
        <f t="shared" si="4"/>
        <v>27</v>
      </c>
      <c r="H36" s="205">
        <f t="shared" si="4"/>
        <v>54</v>
      </c>
      <c r="I36" s="205">
        <f t="shared" si="4"/>
        <v>0</v>
      </c>
      <c r="J36" s="205">
        <f t="shared" si="4"/>
        <v>54</v>
      </c>
      <c r="K36" s="204">
        <v>7</v>
      </c>
      <c r="L36" s="204">
        <v>9</v>
      </c>
      <c r="M36" s="204">
        <v>0</v>
      </c>
      <c r="N36" s="204">
        <v>53</v>
      </c>
    </row>
    <row r="37" spans="1:14" ht="18" customHeight="1">
      <c r="A37" s="139" t="s">
        <v>127</v>
      </c>
      <c r="B37" s="133" t="s">
        <v>8</v>
      </c>
      <c r="C37" s="206">
        <v>7</v>
      </c>
      <c r="D37" s="206">
        <v>16</v>
      </c>
      <c r="E37" s="206"/>
      <c r="F37" s="206">
        <v>17</v>
      </c>
      <c r="G37" s="200">
        <v>6</v>
      </c>
      <c r="H37" s="200">
        <v>15</v>
      </c>
      <c r="I37" s="200"/>
      <c r="J37" s="200">
        <v>13</v>
      </c>
      <c r="K37" s="199">
        <v>2</v>
      </c>
      <c r="L37" s="199">
        <v>2</v>
      </c>
      <c r="M37" s="199">
        <v>0</v>
      </c>
      <c r="N37" s="199">
        <v>13</v>
      </c>
    </row>
    <row r="38" spans="1:14" ht="18" customHeight="1">
      <c r="A38" s="139" t="s">
        <v>72</v>
      </c>
      <c r="B38" s="133" t="s">
        <v>9</v>
      </c>
      <c r="C38" s="206">
        <v>7</v>
      </c>
      <c r="D38" s="206">
        <v>16</v>
      </c>
      <c r="E38" s="206"/>
      <c r="F38" s="206">
        <v>19</v>
      </c>
      <c r="G38" s="200">
        <v>7</v>
      </c>
      <c r="H38" s="200">
        <v>15</v>
      </c>
      <c r="I38" s="200"/>
      <c r="J38" s="200">
        <v>13</v>
      </c>
      <c r="K38" s="199">
        <v>3</v>
      </c>
      <c r="L38" s="199">
        <v>5</v>
      </c>
      <c r="M38" s="199">
        <v>0</v>
      </c>
      <c r="N38" s="199">
        <v>13</v>
      </c>
    </row>
    <row r="39" spans="1:14" ht="18" customHeight="1">
      <c r="A39" s="139" t="s">
        <v>130</v>
      </c>
      <c r="B39" s="133" t="s">
        <v>10</v>
      </c>
      <c r="C39" s="206">
        <v>7</v>
      </c>
      <c r="D39" s="206">
        <v>16</v>
      </c>
      <c r="E39" s="206"/>
      <c r="F39" s="206">
        <v>15</v>
      </c>
      <c r="G39" s="200">
        <v>7</v>
      </c>
      <c r="H39" s="200">
        <v>11</v>
      </c>
      <c r="I39" s="200"/>
      <c r="J39" s="200">
        <v>14</v>
      </c>
      <c r="K39" s="199">
        <v>1</v>
      </c>
      <c r="L39" s="199">
        <v>1</v>
      </c>
      <c r="M39" s="199">
        <v>0</v>
      </c>
      <c r="N39" s="199">
        <v>13</v>
      </c>
    </row>
    <row r="40" spans="1:14" ht="18" customHeight="1">
      <c r="A40" s="139" t="s">
        <v>132</v>
      </c>
      <c r="B40" s="133" t="s">
        <v>11</v>
      </c>
      <c r="C40" s="206">
        <v>7</v>
      </c>
      <c r="D40" s="206">
        <v>16</v>
      </c>
      <c r="E40" s="206"/>
      <c r="F40" s="206">
        <v>16</v>
      </c>
      <c r="G40" s="200">
        <v>7</v>
      </c>
      <c r="H40" s="200">
        <v>13</v>
      </c>
      <c r="I40" s="200"/>
      <c r="J40" s="200">
        <v>14</v>
      </c>
      <c r="K40" s="199">
        <v>1</v>
      </c>
      <c r="L40" s="199">
        <v>1</v>
      </c>
      <c r="M40" s="199">
        <v>0</v>
      </c>
      <c r="N40" s="199">
        <v>14</v>
      </c>
    </row>
    <row r="41" spans="1:14" ht="18" customHeight="1">
      <c r="A41" s="186" t="s">
        <v>67</v>
      </c>
      <c r="B41" s="135" t="s">
        <v>633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</row>
    <row r="42" spans="1:14" ht="18" customHeight="1">
      <c r="A42" s="187">
        <v>1</v>
      </c>
      <c r="B42" s="137" t="s">
        <v>634</v>
      </c>
      <c r="C42" s="204">
        <f t="shared" ref="C42:J42" si="5">SUM(C43:C47)</f>
        <v>35</v>
      </c>
      <c r="D42" s="204">
        <f t="shared" si="5"/>
        <v>80</v>
      </c>
      <c r="E42" s="204"/>
      <c r="F42" s="204">
        <f t="shared" si="5"/>
        <v>92</v>
      </c>
      <c r="G42" s="205">
        <f t="shared" si="5"/>
        <v>34</v>
      </c>
      <c r="H42" s="205">
        <f t="shared" si="5"/>
        <v>69</v>
      </c>
      <c r="I42" s="205">
        <f t="shared" si="5"/>
        <v>0</v>
      </c>
      <c r="J42" s="205">
        <f t="shared" si="5"/>
        <v>68</v>
      </c>
      <c r="K42" s="204">
        <v>17</v>
      </c>
      <c r="L42" s="204">
        <v>5</v>
      </c>
      <c r="M42" s="204">
        <v>0</v>
      </c>
      <c r="N42" s="204">
        <v>63</v>
      </c>
    </row>
    <row r="43" spans="1:14" ht="18" customHeight="1">
      <c r="A43" s="141" t="s">
        <v>127</v>
      </c>
      <c r="B43" s="133" t="s">
        <v>17</v>
      </c>
      <c r="C43" s="206">
        <v>7</v>
      </c>
      <c r="D43" s="206">
        <v>16</v>
      </c>
      <c r="E43" s="206"/>
      <c r="F43" s="206">
        <v>19</v>
      </c>
      <c r="G43" s="200">
        <v>6</v>
      </c>
      <c r="H43" s="200">
        <v>15</v>
      </c>
      <c r="I43" s="200"/>
      <c r="J43" s="200">
        <v>13</v>
      </c>
      <c r="K43" s="199">
        <v>2</v>
      </c>
      <c r="L43" s="199">
        <v>2</v>
      </c>
      <c r="M43" s="199">
        <v>0</v>
      </c>
      <c r="N43" s="199">
        <v>10</v>
      </c>
    </row>
    <row r="44" spans="1:14" ht="18" customHeight="1">
      <c r="A44" s="141" t="s">
        <v>72</v>
      </c>
      <c r="B44" s="133" t="s">
        <v>18</v>
      </c>
      <c r="C44" s="206">
        <v>7</v>
      </c>
      <c r="D44" s="206">
        <v>16</v>
      </c>
      <c r="E44" s="206"/>
      <c r="F44" s="206">
        <v>18</v>
      </c>
      <c r="G44" s="200">
        <v>7</v>
      </c>
      <c r="H44" s="200">
        <v>14</v>
      </c>
      <c r="I44" s="200"/>
      <c r="J44" s="200">
        <v>13</v>
      </c>
      <c r="K44" s="199">
        <v>3</v>
      </c>
      <c r="L44" s="199">
        <v>1</v>
      </c>
      <c r="M44" s="199">
        <v>0</v>
      </c>
      <c r="N44" s="199">
        <v>11</v>
      </c>
    </row>
    <row r="45" spans="1:14" ht="18" customHeight="1">
      <c r="A45" s="141" t="s">
        <v>130</v>
      </c>
      <c r="B45" s="133" t="s">
        <v>19</v>
      </c>
      <c r="C45" s="206">
        <v>7</v>
      </c>
      <c r="D45" s="206">
        <v>16</v>
      </c>
      <c r="E45" s="206"/>
      <c r="F45" s="206">
        <v>20</v>
      </c>
      <c r="G45" s="200">
        <v>7</v>
      </c>
      <c r="H45" s="200">
        <v>13</v>
      </c>
      <c r="I45" s="200"/>
      <c r="J45" s="200">
        <v>14</v>
      </c>
      <c r="K45" s="199">
        <v>5</v>
      </c>
      <c r="L45" s="199">
        <v>0</v>
      </c>
      <c r="M45" s="199">
        <v>0</v>
      </c>
      <c r="N45" s="199">
        <v>14</v>
      </c>
    </row>
    <row r="46" spans="1:14" ht="18" customHeight="1">
      <c r="A46" s="141" t="s">
        <v>132</v>
      </c>
      <c r="B46" s="133" t="s">
        <v>20</v>
      </c>
      <c r="C46" s="206">
        <v>7</v>
      </c>
      <c r="D46" s="206">
        <v>16</v>
      </c>
      <c r="E46" s="206"/>
      <c r="F46" s="206">
        <v>16</v>
      </c>
      <c r="G46" s="200">
        <v>7</v>
      </c>
      <c r="H46" s="200">
        <v>12</v>
      </c>
      <c r="I46" s="200"/>
      <c r="J46" s="200">
        <v>14</v>
      </c>
      <c r="K46" s="199">
        <v>5</v>
      </c>
      <c r="L46" s="199">
        <v>0</v>
      </c>
      <c r="M46" s="199">
        <v>0</v>
      </c>
      <c r="N46" s="199">
        <v>14</v>
      </c>
    </row>
    <row r="47" spans="1:14" ht="18" customHeight="1">
      <c r="A47" s="141" t="s">
        <v>134</v>
      </c>
      <c r="B47" s="133" t="s">
        <v>21</v>
      </c>
      <c r="C47" s="206">
        <v>7</v>
      </c>
      <c r="D47" s="206">
        <v>16</v>
      </c>
      <c r="E47" s="206"/>
      <c r="F47" s="206">
        <v>19</v>
      </c>
      <c r="G47" s="200">
        <v>7</v>
      </c>
      <c r="H47" s="200">
        <v>15</v>
      </c>
      <c r="I47" s="200"/>
      <c r="J47" s="200">
        <v>14</v>
      </c>
      <c r="K47" s="199">
        <v>2</v>
      </c>
      <c r="L47" s="199">
        <v>2</v>
      </c>
      <c r="M47" s="199">
        <v>0</v>
      </c>
      <c r="N47" s="199">
        <v>14</v>
      </c>
    </row>
    <row r="48" spans="1:14" ht="18" customHeight="1">
      <c r="A48" s="186" t="s">
        <v>68</v>
      </c>
      <c r="B48" s="135" t="s">
        <v>635</v>
      </c>
      <c r="C48" s="203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</row>
    <row r="49" spans="1:14" ht="18" customHeight="1">
      <c r="A49" s="187">
        <v>1</v>
      </c>
      <c r="B49" s="137" t="s">
        <v>628</v>
      </c>
      <c r="C49" s="204">
        <f t="shared" ref="C49:J49" si="6">SUM(C50:C55)</f>
        <v>42</v>
      </c>
      <c r="D49" s="204">
        <f t="shared" si="6"/>
        <v>94</v>
      </c>
      <c r="E49" s="204"/>
      <c r="F49" s="204">
        <f t="shared" si="6"/>
        <v>98</v>
      </c>
      <c r="G49" s="205">
        <f t="shared" si="6"/>
        <v>42</v>
      </c>
      <c r="H49" s="205">
        <f t="shared" si="6"/>
        <v>87</v>
      </c>
      <c r="I49" s="205">
        <f t="shared" si="6"/>
        <v>0</v>
      </c>
      <c r="J49" s="205">
        <f t="shared" si="6"/>
        <v>80</v>
      </c>
      <c r="K49" s="204">
        <v>12</v>
      </c>
      <c r="L49" s="204">
        <v>7</v>
      </c>
      <c r="M49" s="204">
        <v>0</v>
      </c>
      <c r="N49" s="204">
        <v>78</v>
      </c>
    </row>
    <row r="50" spans="1:14" ht="18" customHeight="1">
      <c r="A50" s="139" t="s">
        <v>127</v>
      </c>
      <c r="B50" s="133" t="s">
        <v>22</v>
      </c>
      <c r="C50" s="206">
        <v>7</v>
      </c>
      <c r="D50" s="206">
        <v>16</v>
      </c>
      <c r="E50" s="206"/>
      <c r="F50" s="206">
        <v>18</v>
      </c>
      <c r="G50" s="200">
        <v>7</v>
      </c>
      <c r="H50" s="200">
        <v>15</v>
      </c>
      <c r="I50" s="200"/>
      <c r="J50" s="200">
        <v>14</v>
      </c>
      <c r="K50" s="199">
        <v>1</v>
      </c>
      <c r="L50" s="199">
        <v>0</v>
      </c>
      <c r="M50" s="199">
        <v>0</v>
      </c>
      <c r="N50" s="199">
        <v>14</v>
      </c>
    </row>
    <row r="51" spans="1:14" ht="18" customHeight="1">
      <c r="A51" s="139" t="s">
        <v>72</v>
      </c>
      <c r="B51" s="133" t="s">
        <v>23</v>
      </c>
      <c r="C51" s="206">
        <v>7</v>
      </c>
      <c r="D51" s="206">
        <v>16</v>
      </c>
      <c r="E51" s="206"/>
      <c r="F51" s="206">
        <v>15</v>
      </c>
      <c r="G51" s="200">
        <v>7</v>
      </c>
      <c r="H51" s="200">
        <v>14</v>
      </c>
      <c r="I51" s="200"/>
      <c r="J51" s="200">
        <v>14</v>
      </c>
      <c r="K51" s="199">
        <v>3</v>
      </c>
      <c r="L51" s="199">
        <v>1</v>
      </c>
      <c r="M51" s="199">
        <v>0</v>
      </c>
      <c r="N51" s="199">
        <v>14</v>
      </c>
    </row>
    <row r="52" spans="1:14" ht="18" customHeight="1">
      <c r="A52" s="139" t="s">
        <v>130</v>
      </c>
      <c r="B52" s="133" t="s">
        <v>24</v>
      </c>
      <c r="C52" s="206">
        <v>7</v>
      </c>
      <c r="D52" s="206">
        <v>14</v>
      </c>
      <c r="E52" s="206"/>
      <c r="F52" s="206">
        <v>14</v>
      </c>
      <c r="G52" s="200">
        <v>7</v>
      </c>
      <c r="H52" s="200">
        <v>13</v>
      </c>
      <c r="I52" s="200"/>
      <c r="J52" s="200">
        <v>12</v>
      </c>
      <c r="K52" s="199">
        <v>2</v>
      </c>
      <c r="L52" s="199">
        <v>3</v>
      </c>
      <c r="M52" s="199">
        <v>0</v>
      </c>
      <c r="N52" s="199">
        <v>10</v>
      </c>
    </row>
    <row r="53" spans="1:14" ht="18" customHeight="1">
      <c r="A53" s="139" t="s">
        <v>132</v>
      </c>
      <c r="B53" s="133" t="s">
        <v>32</v>
      </c>
      <c r="C53" s="206">
        <v>7</v>
      </c>
      <c r="D53" s="206">
        <v>16</v>
      </c>
      <c r="E53" s="206"/>
      <c r="F53" s="206">
        <v>14</v>
      </c>
      <c r="G53" s="200">
        <v>7</v>
      </c>
      <c r="H53" s="200">
        <v>15</v>
      </c>
      <c r="I53" s="200"/>
      <c r="J53" s="200">
        <v>12</v>
      </c>
      <c r="K53" s="199">
        <v>5</v>
      </c>
      <c r="L53" s="199">
        <v>2</v>
      </c>
      <c r="M53" s="199">
        <v>0</v>
      </c>
      <c r="N53" s="199">
        <v>12</v>
      </c>
    </row>
    <row r="54" spans="1:14" ht="18" customHeight="1">
      <c r="A54" s="139" t="s">
        <v>134</v>
      </c>
      <c r="B54" s="133" t="s">
        <v>100</v>
      </c>
      <c r="C54" s="206">
        <v>7</v>
      </c>
      <c r="D54" s="206">
        <v>16</v>
      </c>
      <c r="E54" s="206"/>
      <c r="F54" s="206">
        <v>20</v>
      </c>
      <c r="G54" s="200">
        <v>7</v>
      </c>
      <c r="H54" s="200">
        <v>15</v>
      </c>
      <c r="I54" s="200"/>
      <c r="J54" s="200">
        <v>14</v>
      </c>
      <c r="K54" s="199">
        <v>0</v>
      </c>
      <c r="L54" s="199">
        <v>0</v>
      </c>
      <c r="M54" s="199">
        <v>0</v>
      </c>
      <c r="N54" s="199">
        <v>14</v>
      </c>
    </row>
    <row r="55" spans="1:14" ht="18" customHeight="1">
      <c r="A55" s="139" t="s">
        <v>136</v>
      </c>
      <c r="B55" s="133" t="s">
        <v>39</v>
      </c>
      <c r="C55" s="206">
        <v>7</v>
      </c>
      <c r="D55" s="206">
        <v>16</v>
      </c>
      <c r="E55" s="206"/>
      <c r="F55" s="206">
        <v>17</v>
      </c>
      <c r="G55" s="200">
        <v>7</v>
      </c>
      <c r="H55" s="200">
        <v>15</v>
      </c>
      <c r="I55" s="200"/>
      <c r="J55" s="200">
        <v>14</v>
      </c>
      <c r="K55" s="199">
        <v>1</v>
      </c>
      <c r="L55" s="199">
        <v>1</v>
      </c>
      <c r="M55" s="199">
        <v>0</v>
      </c>
      <c r="N55" s="199">
        <v>14</v>
      </c>
    </row>
    <row r="56" spans="1:14" ht="18" customHeight="1">
      <c r="A56" s="186" t="s">
        <v>69</v>
      </c>
      <c r="B56" s="135" t="s">
        <v>636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</row>
    <row r="57" spans="1:14" ht="18" customHeight="1">
      <c r="A57" s="187">
        <v>1</v>
      </c>
      <c r="B57" s="137" t="s">
        <v>637</v>
      </c>
      <c r="C57" s="204">
        <f t="shared" ref="C57:J57" si="7">SUM(C58:C68)</f>
        <v>121</v>
      </c>
      <c r="D57" s="204">
        <f t="shared" si="7"/>
        <v>121</v>
      </c>
      <c r="E57" s="204"/>
      <c r="F57" s="204">
        <f t="shared" si="7"/>
        <v>184</v>
      </c>
      <c r="G57" s="205">
        <f t="shared" si="7"/>
        <v>118</v>
      </c>
      <c r="H57" s="205">
        <f t="shared" si="7"/>
        <v>115</v>
      </c>
      <c r="I57" s="205">
        <f t="shared" si="7"/>
        <v>0</v>
      </c>
      <c r="J57" s="205">
        <f t="shared" si="7"/>
        <v>145</v>
      </c>
      <c r="K57" s="204">
        <v>10</v>
      </c>
      <c r="L57" s="204">
        <v>18</v>
      </c>
      <c r="M57" s="204">
        <v>0</v>
      </c>
      <c r="N57" s="204">
        <v>134</v>
      </c>
    </row>
    <row r="58" spans="1:14" ht="18" customHeight="1">
      <c r="A58" s="139" t="s">
        <v>127</v>
      </c>
      <c r="B58" s="138" t="s">
        <v>25</v>
      </c>
      <c r="C58" s="208">
        <v>11</v>
      </c>
      <c r="D58" s="208">
        <v>11</v>
      </c>
      <c r="E58" s="208"/>
      <c r="F58" s="208">
        <v>17</v>
      </c>
      <c r="G58" s="209">
        <v>11</v>
      </c>
      <c r="H58" s="209">
        <v>11</v>
      </c>
      <c r="I58" s="209"/>
      <c r="J58" s="209">
        <v>13</v>
      </c>
      <c r="K58" s="201">
        <v>2</v>
      </c>
      <c r="L58" s="201">
        <v>2</v>
      </c>
      <c r="M58" s="201">
        <v>0</v>
      </c>
      <c r="N58" s="201">
        <v>12</v>
      </c>
    </row>
    <row r="59" spans="1:14" ht="18" customHeight="1">
      <c r="A59" s="139" t="s">
        <v>72</v>
      </c>
      <c r="B59" s="138" t="s">
        <v>43</v>
      </c>
      <c r="C59" s="208">
        <v>11</v>
      </c>
      <c r="D59" s="208">
        <v>11</v>
      </c>
      <c r="E59" s="208"/>
      <c r="F59" s="208">
        <v>17</v>
      </c>
      <c r="G59" s="209">
        <v>11</v>
      </c>
      <c r="H59" s="209">
        <v>10</v>
      </c>
      <c r="I59" s="209"/>
      <c r="J59" s="209">
        <v>13</v>
      </c>
      <c r="K59" s="201">
        <v>0</v>
      </c>
      <c r="L59" s="201">
        <v>2</v>
      </c>
      <c r="M59" s="201">
        <v>0</v>
      </c>
      <c r="N59" s="201">
        <v>12</v>
      </c>
    </row>
    <row r="60" spans="1:14" ht="18" customHeight="1">
      <c r="A60" s="139" t="s">
        <v>130</v>
      </c>
      <c r="B60" s="138" t="s">
        <v>26</v>
      </c>
      <c r="C60" s="208">
        <v>11</v>
      </c>
      <c r="D60" s="208">
        <v>11</v>
      </c>
      <c r="E60" s="208"/>
      <c r="F60" s="208">
        <v>15</v>
      </c>
      <c r="G60" s="209">
        <v>11</v>
      </c>
      <c r="H60" s="209">
        <v>11</v>
      </c>
      <c r="I60" s="209"/>
      <c r="J60" s="209">
        <v>13</v>
      </c>
      <c r="K60" s="201">
        <v>1</v>
      </c>
      <c r="L60" s="201">
        <v>2</v>
      </c>
      <c r="M60" s="201">
        <v>0</v>
      </c>
      <c r="N60" s="201">
        <v>12</v>
      </c>
    </row>
    <row r="61" spans="1:14" ht="18" customHeight="1">
      <c r="A61" s="139" t="s">
        <v>132</v>
      </c>
      <c r="B61" s="138" t="s">
        <v>27</v>
      </c>
      <c r="C61" s="208">
        <v>11</v>
      </c>
      <c r="D61" s="208">
        <v>11</v>
      </c>
      <c r="E61" s="208"/>
      <c r="F61" s="208">
        <v>18</v>
      </c>
      <c r="G61" s="209">
        <v>11</v>
      </c>
      <c r="H61" s="209">
        <v>11</v>
      </c>
      <c r="I61" s="209"/>
      <c r="J61" s="209">
        <v>13</v>
      </c>
      <c r="K61" s="201">
        <v>0</v>
      </c>
      <c r="L61" s="201">
        <v>2</v>
      </c>
      <c r="M61" s="201">
        <v>0</v>
      </c>
      <c r="N61" s="201">
        <v>12</v>
      </c>
    </row>
    <row r="62" spans="1:14" ht="18" customHeight="1">
      <c r="A62" s="139" t="s">
        <v>134</v>
      </c>
      <c r="B62" s="138" t="s">
        <v>28</v>
      </c>
      <c r="C62" s="208">
        <v>11</v>
      </c>
      <c r="D62" s="208">
        <v>11</v>
      </c>
      <c r="E62" s="208"/>
      <c r="F62" s="208">
        <v>16</v>
      </c>
      <c r="G62" s="209">
        <v>10</v>
      </c>
      <c r="H62" s="209">
        <v>10</v>
      </c>
      <c r="I62" s="209"/>
      <c r="J62" s="209">
        <v>13</v>
      </c>
      <c r="K62" s="201">
        <v>0</v>
      </c>
      <c r="L62" s="201">
        <v>0</v>
      </c>
      <c r="M62" s="201">
        <v>0</v>
      </c>
      <c r="N62" s="201">
        <v>11</v>
      </c>
    </row>
    <row r="63" spans="1:14" ht="18" customHeight="1">
      <c r="A63" s="139" t="s">
        <v>136</v>
      </c>
      <c r="B63" s="138" t="s">
        <v>29</v>
      </c>
      <c r="C63" s="208">
        <v>11</v>
      </c>
      <c r="D63" s="208">
        <v>11</v>
      </c>
      <c r="E63" s="208"/>
      <c r="F63" s="208">
        <v>16</v>
      </c>
      <c r="G63" s="209">
        <v>11</v>
      </c>
      <c r="H63" s="209">
        <v>10</v>
      </c>
      <c r="I63" s="209"/>
      <c r="J63" s="209">
        <v>14</v>
      </c>
      <c r="K63" s="201">
        <v>1</v>
      </c>
      <c r="L63" s="201">
        <v>0</v>
      </c>
      <c r="M63" s="201">
        <v>0</v>
      </c>
      <c r="N63" s="201">
        <v>13</v>
      </c>
    </row>
    <row r="64" spans="1:14" ht="18" customHeight="1">
      <c r="A64" s="139" t="s">
        <v>138</v>
      </c>
      <c r="B64" s="138" t="s">
        <v>44</v>
      </c>
      <c r="C64" s="208">
        <v>11</v>
      </c>
      <c r="D64" s="208">
        <v>11</v>
      </c>
      <c r="E64" s="208"/>
      <c r="F64" s="208">
        <v>16</v>
      </c>
      <c r="G64" s="209">
        <v>10</v>
      </c>
      <c r="H64" s="209">
        <v>10</v>
      </c>
      <c r="I64" s="209"/>
      <c r="J64" s="209">
        <v>13</v>
      </c>
      <c r="K64" s="201">
        <v>1</v>
      </c>
      <c r="L64" s="201">
        <v>1</v>
      </c>
      <c r="M64" s="201">
        <v>0</v>
      </c>
      <c r="N64" s="201">
        <v>12</v>
      </c>
    </row>
    <row r="65" spans="1:14" ht="18" customHeight="1">
      <c r="A65" s="139" t="s">
        <v>140</v>
      </c>
      <c r="B65" s="138" t="s">
        <v>41</v>
      </c>
      <c r="C65" s="208">
        <v>11</v>
      </c>
      <c r="D65" s="208">
        <v>11</v>
      </c>
      <c r="E65" s="208"/>
      <c r="F65" s="208">
        <v>20</v>
      </c>
      <c r="G65" s="209">
        <v>11</v>
      </c>
      <c r="H65" s="209">
        <v>11</v>
      </c>
      <c r="I65" s="209"/>
      <c r="J65" s="209">
        <v>13</v>
      </c>
      <c r="K65" s="201">
        <v>2</v>
      </c>
      <c r="L65" s="201">
        <v>2</v>
      </c>
      <c r="M65" s="201">
        <v>0</v>
      </c>
      <c r="N65" s="201">
        <v>12</v>
      </c>
    </row>
    <row r="66" spans="1:14" ht="18" customHeight="1">
      <c r="A66" s="139" t="s">
        <v>142</v>
      </c>
      <c r="B66" s="138" t="s">
        <v>42</v>
      </c>
      <c r="C66" s="208">
        <v>11</v>
      </c>
      <c r="D66" s="208">
        <v>11</v>
      </c>
      <c r="E66" s="208"/>
      <c r="F66" s="208">
        <v>16</v>
      </c>
      <c r="G66" s="209">
        <v>10</v>
      </c>
      <c r="H66" s="209">
        <v>10</v>
      </c>
      <c r="I66" s="209"/>
      <c r="J66" s="209">
        <v>14</v>
      </c>
      <c r="K66" s="201">
        <v>2</v>
      </c>
      <c r="L66" s="201">
        <v>1</v>
      </c>
      <c r="M66" s="201">
        <v>0</v>
      </c>
      <c r="N66" s="201">
        <v>13</v>
      </c>
    </row>
    <row r="67" spans="1:14" ht="18" customHeight="1">
      <c r="A67" s="139" t="s">
        <v>144</v>
      </c>
      <c r="B67" s="138" t="s">
        <v>30</v>
      </c>
      <c r="C67" s="208">
        <v>11</v>
      </c>
      <c r="D67" s="208">
        <v>11</v>
      </c>
      <c r="E67" s="208"/>
      <c r="F67" s="208">
        <v>17</v>
      </c>
      <c r="G67" s="209">
        <v>10</v>
      </c>
      <c r="H67" s="209">
        <v>11</v>
      </c>
      <c r="I67" s="209"/>
      <c r="J67" s="209">
        <v>13</v>
      </c>
      <c r="K67" s="201">
        <v>0</v>
      </c>
      <c r="L67" s="201">
        <v>2</v>
      </c>
      <c r="M67" s="201">
        <v>0</v>
      </c>
      <c r="N67" s="201">
        <v>12</v>
      </c>
    </row>
    <row r="68" spans="1:14" ht="18" customHeight="1">
      <c r="A68" s="139" t="s">
        <v>146</v>
      </c>
      <c r="B68" s="138" t="s">
        <v>31</v>
      </c>
      <c r="C68" s="208">
        <v>11</v>
      </c>
      <c r="D68" s="208">
        <v>11</v>
      </c>
      <c r="E68" s="208"/>
      <c r="F68" s="208">
        <v>16</v>
      </c>
      <c r="G68" s="209">
        <v>12</v>
      </c>
      <c r="H68" s="209">
        <v>10</v>
      </c>
      <c r="I68" s="209"/>
      <c r="J68" s="209">
        <v>13</v>
      </c>
      <c r="K68" s="201">
        <v>1</v>
      </c>
      <c r="L68" s="201">
        <v>4</v>
      </c>
      <c r="M68" s="201">
        <v>0</v>
      </c>
      <c r="N68" s="201">
        <v>13</v>
      </c>
    </row>
    <row r="69" spans="1:14" ht="18" customHeight="1">
      <c r="A69" s="167" t="s">
        <v>638</v>
      </c>
      <c r="B69" s="168" t="s">
        <v>639</v>
      </c>
      <c r="C69" s="210">
        <v>356</v>
      </c>
      <c r="D69" s="210">
        <f t="shared" ref="D69" si="8">SUM(D71:D78)</f>
        <v>648</v>
      </c>
      <c r="E69" s="210">
        <f>SUM(E71:E78)</f>
        <v>11671</v>
      </c>
      <c r="F69" s="211"/>
      <c r="G69" s="210">
        <f>SUM(G71:G78)</f>
        <v>342</v>
      </c>
      <c r="H69" s="210">
        <v>560</v>
      </c>
      <c r="I69" s="210">
        <f>SUM(I71:I78)</f>
        <v>11671</v>
      </c>
      <c r="J69" s="212"/>
      <c r="K69" s="210">
        <f t="shared" ref="K69" si="9">SUM(K71:K78)</f>
        <v>46</v>
      </c>
      <c r="L69" s="210">
        <f>SUM(L71:L78)</f>
        <v>79</v>
      </c>
      <c r="M69" s="210">
        <v>601</v>
      </c>
      <c r="N69" s="212"/>
    </row>
    <row r="70" spans="1:14" ht="31.5">
      <c r="A70" s="142"/>
      <c r="B70" s="143" t="s">
        <v>640</v>
      </c>
      <c r="C70" s="213"/>
      <c r="D70" s="214"/>
      <c r="E70" s="214"/>
      <c r="F70" s="213" t="s">
        <v>641</v>
      </c>
      <c r="G70" s="215"/>
      <c r="H70" s="215"/>
      <c r="I70" s="215"/>
      <c r="J70" s="216" t="s">
        <v>641</v>
      </c>
      <c r="K70" s="215"/>
      <c r="L70" s="215"/>
      <c r="M70" s="217"/>
      <c r="N70" s="218" t="s">
        <v>641</v>
      </c>
    </row>
    <row r="71" spans="1:14" ht="18" customHeight="1">
      <c r="A71" s="144">
        <v>1</v>
      </c>
      <c r="B71" s="145" t="s">
        <v>52</v>
      </c>
      <c r="C71" s="219">
        <v>56</v>
      </c>
      <c r="D71" s="220">
        <v>117</v>
      </c>
      <c r="E71" s="220">
        <v>2281</v>
      </c>
      <c r="F71" s="221" t="s">
        <v>641</v>
      </c>
      <c r="G71" s="220">
        <v>53</v>
      </c>
      <c r="H71" s="220">
        <v>104</v>
      </c>
      <c r="I71" s="220">
        <v>2281</v>
      </c>
      <c r="J71" s="216" t="s">
        <v>641</v>
      </c>
      <c r="K71" s="220">
        <v>10</v>
      </c>
      <c r="L71" s="220">
        <v>13</v>
      </c>
      <c r="M71" s="220">
        <v>103</v>
      </c>
      <c r="N71" s="216" t="s">
        <v>641</v>
      </c>
    </row>
    <row r="72" spans="1:14" ht="18" customHeight="1">
      <c r="A72" s="144">
        <v>2</v>
      </c>
      <c r="B72" s="145" t="s">
        <v>53</v>
      </c>
      <c r="C72" s="219">
        <v>51</v>
      </c>
      <c r="D72" s="220">
        <v>99</v>
      </c>
      <c r="E72" s="220">
        <v>1946</v>
      </c>
      <c r="F72" s="221" t="s">
        <v>641</v>
      </c>
      <c r="G72" s="220">
        <v>49</v>
      </c>
      <c r="H72" s="220">
        <v>84</v>
      </c>
      <c r="I72" s="220">
        <v>1946</v>
      </c>
      <c r="J72" s="216" t="s">
        <v>641</v>
      </c>
      <c r="K72" s="220">
        <v>4</v>
      </c>
      <c r="L72" s="220">
        <v>12</v>
      </c>
      <c r="M72" s="220">
        <v>92</v>
      </c>
      <c r="N72" s="216" t="s">
        <v>641</v>
      </c>
    </row>
    <row r="73" spans="1:14" ht="18" customHeight="1">
      <c r="A73" s="144">
        <v>3</v>
      </c>
      <c r="B73" s="145" t="s">
        <v>59</v>
      </c>
      <c r="C73" s="219">
        <v>49</v>
      </c>
      <c r="D73" s="220">
        <v>91</v>
      </c>
      <c r="E73" s="220">
        <v>1492</v>
      </c>
      <c r="F73" s="221" t="s">
        <v>641</v>
      </c>
      <c r="G73" s="220">
        <v>48</v>
      </c>
      <c r="H73" s="220">
        <v>77</v>
      </c>
      <c r="I73" s="220">
        <v>1492</v>
      </c>
      <c r="J73" s="216" t="s">
        <v>641</v>
      </c>
      <c r="K73" s="220">
        <v>9</v>
      </c>
      <c r="L73" s="220">
        <v>11</v>
      </c>
      <c r="M73" s="220">
        <v>88</v>
      </c>
      <c r="N73" s="216" t="s">
        <v>641</v>
      </c>
    </row>
    <row r="74" spans="1:14" ht="18" customHeight="1">
      <c r="A74" s="144">
        <v>4</v>
      </c>
      <c r="B74" s="145" t="s">
        <v>54</v>
      </c>
      <c r="C74" s="219">
        <v>47</v>
      </c>
      <c r="D74" s="220">
        <v>79</v>
      </c>
      <c r="E74" s="220">
        <v>1022</v>
      </c>
      <c r="F74" s="221" t="s">
        <v>641</v>
      </c>
      <c r="G74" s="220">
        <v>46</v>
      </c>
      <c r="H74" s="220">
        <v>68</v>
      </c>
      <c r="I74" s="220">
        <v>1022</v>
      </c>
      <c r="J74" s="216" t="s">
        <v>641</v>
      </c>
      <c r="K74" s="220">
        <v>7</v>
      </c>
      <c r="L74" s="220">
        <v>10</v>
      </c>
      <c r="M74" s="220">
        <v>69</v>
      </c>
      <c r="N74" s="216" t="s">
        <v>641</v>
      </c>
    </row>
    <row r="75" spans="1:14" ht="18" customHeight="1">
      <c r="A75" s="144">
        <v>5</v>
      </c>
      <c r="B75" s="145" t="s">
        <v>55</v>
      </c>
      <c r="C75" s="219">
        <v>47</v>
      </c>
      <c r="D75" s="220">
        <v>80</v>
      </c>
      <c r="E75" s="220">
        <v>1502</v>
      </c>
      <c r="F75" s="221" t="s">
        <v>641</v>
      </c>
      <c r="G75" s="220">
        <v>46</v>
      </c>
      <c r="H75" s="220">
        <v>73</v>
      </c>
      <c r="I75" s="220">
        <v>1502</v>
      </c>
      <c r="J75" s="216" t="s">
        <v>641</v>
      </c>
      <c r="K75" s="220">
        <v>7</v>
      </c>
      <c r="L75" s="220">
        <v>12</v>
      </c>
      <c r="M75" s="220">
        <v>77</v>
      </c>
      <c r="N75" s="216" t="s">
        <v>641</v>
      </c>
    </row>
    <row r="76" spans="1:14" ht="18" customHeight="1">
      <c r="A76" s="144">
        <v>6</v>
      </c>
      <c r="B76" s="145" t="s">
        <v>56</v>
      </c>
      <c r="C76" s="219">
        <v>50</v>
      </c>
      <c r="D76" s="220">
        <v>84</v>
      </c>
      <c r="E76" s="220">
        <v>1400</v>
      </c>
      <c r="F76" s="221" t="s">
        <v>641</v>
      </c>
      <c r="G76" s="220">
        <v>48</v>
      </c>
      <c r="H76" s="220">
        <v>72</v>
      </c>
      <c r="I76" s="220">
        <v>1400</v>
      </c>
      <c r="J76" s="216" t="s">
        <v>641</v>
      </c>
      <c r="K76" s="220">
        <v>7</v>
      </c>
      <c r="L76" s="220">
        <v>11</v>
      </c>
      <c r="M76" s="220">
        <v>75</v>
      </c>
      <c r="N76" s="216" t="s">
        <v>641</v>
      </c>
    </row>
    <row r="77" spans="1:14" ht="18" customHeight="1">
      <c r="A77" s="144">
        <v>7</v>
      </c>
      <c r="B77" s="145" t="s">
        <v>642</v>
      </c>
      <c r="C77" s="219">
        <v>56</v>
      </c>
      <c r="D77" s="220">
        <v>90</v>
      </c>
      <c r="E77" s="220">
        <v>2015</v>
      </c>
      <c r="F77" s="221" t="s">
        <v>641</v>
      </c>
      <c r="G77" s="220">
        <v>52</v>
      </c>
      <c r="H77" s="220">
        <v>80</v>
      </c>
      <c r="I77" s="220">
        <v>2015</v>
      </c>
      <c r="J77" s="216" t="s">
        <v>641</v>
      </c>
      <c r="K77" s="220">
        <v>2</v>
      </c>
      <c r="L77" s="220">
        <v>10</v>
      </c>
      <c r="M77" s="220">
        <v>97</v>
      </c>
      <c r="N77" s="216" t="s">
        <v>641</v>
      </c>
    </row>
    <row r="78" spans="1:14" ht="18" customHeight="1">
      <c r="A78" s="144">
        <v>8</v>
      </c>
      <c r="B78" s="145" t="s">
        <v>58</v>
      </c>
      <c r="C78" s="214">
        <v>0</v>
      </c>
      <c r="D78" s="220">
        <v>8</v>
      </c>
      <c r="E78" s="220">
        <v>13</v>
      </c>
      <c r="F78" s="221" t="s">
        <v>641</v>
      </c>
      <c r="G78" s="220">
        <v>0</v>
      </c>
      <c r="H78" s="220">
        <v>2</v>
      </c>
      <c r="I78" s="220">
        <v>13</v>
      </c>
      <c r="J78" s="221" t="s">
        <v>641</v>
      </c>
      <c r="K78" s="220">
        <v>0</v>
      </c>
      <c r="L78" s="220">
        <v>0</v>
      </c>
      <c r="M78" s="220">
        <v>0</v>
      </c>
      <c r="N78" s="215"/>
    </row>
    <row r="79" spans="1:14" ht="31.5">
      <c r="A79" s="188" t="s">
        <v>643</v>
      </c>
      <c r="B79" s="189" t="s">
        <v>649</v>
      </c>
      <c r="C79" s="222">
        <f>C7+C69</f>
        <v>732</v>
      </c>
      <c r="D79" s="222">
        <f>D7+D69</f>
        <v>1410</v>
      </c>
      <c r="E79" s="222">
        <f t="shared" ref="E79:N79" si="10">E7+E69</f>
        <v>11671</v>
      </c>
      <c r="F79" s="222">
        <f t="shared" si="10"/>
        <v>800</v>
      </c>
      <c r="G79" s="222">
        <f>G69+G7</f>
        <v>714</v>
      </c>
      <c r="H79" s="222" t="s">
        <v>644</v>
      </c>
      <c r="I79" s="222" t="s">
        <v>650</v>
      </c>
      <c r="J79" s="222">
        <f t="shared" si="10"/>
        <v>658</v>
      </c>
      <c r="K79" s="222">
        <f t="shared" si="10"/>
        <v>126</v>
      </c>
      <c r="L79" s="222">
        <f>L7+L69</f>
        <v>167</v>
      </c>
      <c r="M79" s="222">
        <f t="shared" si="10"/>
        <v>601</v>
      </c>
      <c r="N79" s="222">
        <f t="shared" si="10"/>
        <v>622</v>
      </c>
    </row>
    <row r="80" spans="1:14" s="190" customFormat="1" ht="18" customHeight="1">
      <c r="A80" s="152"/>
      <c r="B80" s="253" t="s">
        <v>124</v>
      </c>
      <c r="C80" s="223"/>
      <c r="D80" s="223"/>
      <c r="E80" s="223"/>
      <c r="F80" s="223"/>
      <c r="G80" s="223"/>
      <c r="H80" s="223"/>
      <c r="I80" s="223"/>
      <c r="J80" s="223"/>
      <c r="K80" s="223"/>
      <c r="L80" s="223"/>
      <c r="M80" s="223"/>
      <c r="N80" s="223"/>
    </row>
    <row r="81" spans="1:14" s="191" customFormat="1" ht="18" customHeight="1">
      <c r="A81" s="192" t="s">
        <v>619</v>
      </c>
      <c r="B81" s="189" t="s">
        <v>620</v>
      </c>
      <c r="C81" s="224">
        <f>SUM(C82,C102,C117,C130,C147,C163,C175,C198,C219,C235,C258,C274,C295,C310,C324,C336,C349)</f>
        <v>2530</v>
      </c>
      <c r="D81" s="224">
        <f>SUM(D82,D102,D117,D130,D147,D163,D175,D198,D219,D235,D258,D274,D295,D310,D324,D336,D349)</f>
        <v>2584</v>
      </c>
      <c r="E81" s="224"/>
      <c r="F81" s="224">
        <f>SUM(F82,F102,F117,F130,F147,F163,F175,F198,F219,F235,F258,F274,F295,F310,F324,F336,F349)</f>
        <v>3161</v>
      </c>
      <c r="G81" s="224">
        <f>SUM(G82,G102,G117,G130,G147,G163,G175,G198,G219,G235,G258,G274,G295,G310,G324,G336,G349)</f>
        <v>2411</v>
      </c>
      <c r="H81" s="224">
        <f>SUM(H82,H102,H117,H130,H147,H163,H175,H198,H219,H235,H258,H274,H295,H310,H324,H336,H349)</f>
        <v>2245</v>
      </c>
      <c r="I81" s="224"/>
      <c r="J81" s="224">
        <f>SUM(J82,J102,J117,J130,J147,J163,J175,J198,J219,J235,J258,J274,J295,J310,J324,J336,J349)</f>
        <v>2631</v>
      </c>
      <c r="K81" s="224">
        <f>SUM(K82,K102,K117,K130,K147,K163,K175,K198,K219,K235,K258,K274,K295,K310,K324,K336,K349)</f>
        <v>674</v>
      </c>
      <c r="L81" s="224">
        <f>SUM(L82,L102,L117,L130,L147,L163,L175,L198,L219,L235,L258,L274,L295,L310,L324,L336,L349)</f>
        <v>421</v>
      </c>
      <c r="M81" s="224"/>
      <c r="N81" s="224">
        <f>SUM(N82,N102,N117,N130,N147,N163,N175,N198,N219,N235,N258,N274,N295,N310,N324,N336,N349)</f>
        <v>2631</v>
      </c>
    </row>
    <row r="82" spans="1:14" ht="18" customHeight="1">
      <c r="A82" s="140" t="s">
        <v>63</v>
      </c>
      <c r="B82" s="254" t="s">
        <v>125</v>
      </c>
      <c r="C82" s="207">
        <f>C83+C101</f>
        <v>187</v>
      </c>
      <c r="D82" s="207">
        <f t="shared" ref="D82:N82" si="11">D83+D101</f>
        <v>196</v>
      </c>
      <c r="E82" s="207"/>
      <c r="F82" s="207">
        <f t="shared" si="11"/>
        <v>247</v>
      </c>
      <c r="G82" s="207">
        <f t="shared" si="11"/>
        <v>181</v>
      </c>
      <c r="H82" s="207">
        <f t="shared" si="11"/>
        <v>158</v>
      </c>
      <c r="I82" s="207"/>
      <c r="J82" s="207">
        <f t="shared" si="11"/>
        <v>207</v>
      </c>
      <c r="K82" s="207">
        <f t="shared" si="11"/>
        <v>45</v>
      </c>
      <c r="L82" s="207">
        <f t="shared" si="11"/>
        <v>23</v>
      </c>
      <c r="M82" s="207"/>
      <c r="N82" s="207">
        <f t="shared" si="11"/>
        <v>207</v>
      </c>
    </row>
    <row r="83" spans="1:14" ht="18" customHeight="1">
      <c r="A83" s="153">
        <v>1</v>
      </c>
      <c r="B83" s="171" t="s">
        <v>652</v>
      </c>
      <c r="C83" s="225">
        <f>SUM(C84:C99)</f>
        <v>176</v>
      </c>
      <c r="D83" s="225">
        <f>SUM(D84:D99)</f>
        <v>186</v>
      </c>
      <c r="E83" s="226"/>
      <c r="F83" s="225">
        <f>SUM(F84:F99)</f>
        <v>232</v>
      </c>
      <c r="G83" s="225">
        <f>SUM(G84:G99)</f>
        <v>171</v>
      </c>
      <c r="H83" s="225">
        <f>SUM(H84:H99)</f>
        <v>149</v>
      </c>
      <c r="I83" s="226"/>
      <c r="J83" s="225">
        <f>SUM(J84:J99)</f>
        <v>197</v>
      </c>
      <c r="K83" s="225">
        <f>SUM(K84:K99)</f>
        <v>45</v>
      </c>
      <c r="L83" s="225">
        <f>SUM(L84:L99)</f>
        <v>23</v>
      </c>
      <c r="M83" s="225"/>
      <c r="N83" s="225">
        <f>SUM(N84:N99)</f>
        <v>197</v>
      </c>
    </row>
    <row r="84" spans="1:14" ht="18" customHeight="1">
      <c r="A84" s="154" t="s">
        <v>127</v>
      </c>
      <c r="B84" s="172" t="s">
        <v>131</v>
      </c>
      <c r="C84" s="227">
        <v>11</v>
      </c>
      <c r="D84" s="227">
        <v>12</v>
      </c>
      <c r="E84" s="228"/>
      <c r="F84" s="227">
        <v>15</v>
      </c>
      <c r="G84" s="229">
        <v>10</v>
      </c>
      <c r="H84" s="229">
        <v>10</v>
      </c>
      <c r="I84" s="228"/>
      <c r="J84" s="227">
        <v>13</v>
      </c>
      <c r="K84" s="227">
        <v>6</v>
      </c>
      <c r="L84" s="227">
        <v>2</v>
      </c>
      <c r="M84" s="227"/>
      <c r="N84" s="227">
        <v>13</v>
      </c>
    </row>
    <row r="85" spans="1:14" ht="18" customHeight="1">
      <c r="A85" s="154" t="s">
        <v>72</v>
      </c>
      <c r="B85" s="172" t="s">
        <v>677</v>
      </c>
      <c r="C85" s="227">
        <v>11</v>
      </c>
      <c r="D85" s="227">
        <v>12</v>
      </c>
      <c r="E85" s="228"/>
      <c r="F85" s="227">
        <v>15</v>
      </c>
      <c r="G85" s="230">
        <v>11</v>
      </c>
      <c r="H85" s="227">
        <v>11</v>
      </c>
      <c r="I85" s="228"/>
      <c r="J85" s="227">
        <v>14</v>
      </c>
      <c r="K85" s="227">
        <v>5</v>
      </c>
      <c r="L85" s="227">
        <v>3</v>
      </c>
      <c r="M85" s="227"/>
      <c r="N85" s="227">
        <v>14</v>
      </c>
    </row>
    <row r="86" spans="1:14" ht="18" customHeight="1">
      <c r="A86" s="154" t="s">
        <v>130</v>
      </c>
      <c r="B86" s="173" t="s">
        <v>129</v>
      </c>
      <c r="C86" s="227">
        <v>11</v>
      </c>
      <c r="D86" s="227">
        <v>12</v>
      </c>
      <c r="E86" s="228"/>
      <c r="F86" s="227">
        <v>15</v>
      </c>
      <c r="G86" s="227">
        <v>11</v>
      </c>
      <c r="H86" s="227">
        <v>11</v>
      </c>
      <c r="I86" s="228"/>
      <c r="J86" s="227">
        <v>13</v>
      </c>
      <c r="K86" s="227">
        <v>4</v>
      </c>
      <c r="L86" s="227">
        <v>2</v>
      </c>
      <c r="M86" s="227"/>
      <c r="N86" s="227">
        <v>13</v>
      </c>
    </row>
    <row r="87" spans="1:14" ht="18" customHeight="1">
      <c r="A87" s="154" t="s">
        <v>132</v>
      </c>
      <c r="B87" s="173" t="s">
        <v>678</v>
      </c>
      <c r="C87" s="227">
        <v>11</v>
      </c>
      <c r="D87" s="227">
        <v>12</v>
      </c>
      <c r="E87" s="228"/>
      <c r="F87" s="227">
        <v>15</v>
      </c>
      <c r="G87" s="227">
        <v>10</v>
      </c>
      <c r="H87" s="227">
        <v>11</v>
      </c>
      <c r="I87" s="228"/>
      <c r="J87" s="227">
        <v>14</v>
      </c>
      <c r="K87" s="227">
        <v>1</v>
      </c>
      <c r="L87" s="227">
        <v>2</v>
      </c>
      <c r="M87" s="227"/>
      <c r="N87" s="227">
        <v>14</v>
      </c>
    </row>
    <row r="88" spans="1:14" ht="18" customHeight="1">
      <c r="A88" s="154" t="s">
        <v>134</v>
      </c>
      <c r="B88" s="173" t="s">
        <v>139</v>
      </c>
      <c r="C88" s="227">
        <v>11</v>
      </c>
      <c r="D88" s="227">
        <v>10</v>
      </c>
      <c r="E88" s="228"/>
      <c r="F88" s="227">
        <v>14</v>
      </c>
      <c r="G88" s="227">
        <v>11</v>
      </c>
      <c r="H88" s="227">
        <v>9</v>
      </c>
      <c r="I88" s="228"/>
      <c r="J88" s="227">
        <v>12</v>
      </c>
      <c r="K88" s="227">
        <v>3</v>
      </c>
      <c r="L88" s="227">
        <v>3</v>
      </c>
      <c r="M88" s="227"/>
      <c r="N88" s="227">
        <v>12</v>
      </c>
    </row>
    <row r="89" spans="1:14" ht="18" customHeight="1">
      <c r="A89" s="154" t="s">
        <v>136</v>
      </c>
      <c r="B89" s="173" t="s">
        <v>141</v>
      </c>
      <c r="C89" s="227">
        <v>11</v>
      </c>
      <c r="D89" s="227">
        <v>14</v>
      </c>
      <c r="E89" s="228"/>
      <c r="F89" s="227">
        <v>15</v>
      </c>
      <c r="G89" s="227">
        <v>11</v>
      </c>
      <c r="H89" s="227">
        <v>10</v>
      </c>
      <c r="I89" s="228"/>
      <c r="J89" s="227">
        <v>10</v>
      </c>
      <c r="K89" s="227">
        <v>3</v>
      </c>
      <c r="L89" s="227">
        <v>2</v>
      </c>
      <c r="M89" s="227"/>
      <c r="N89" s="227">
        <v>10</v>
      </c>
    </row>
    <row r="90" spans="1:14" ht="18" customHeight="1">
      <c r="A90" s="154" t="s">
        <v>138</v>
      </c>
      <c r="B90" s="173" t="s">
        <v>137</v>
      </c>
      <c r="C90" s="227">
        <v>11</v>
      </c>
      <c r="D90" s="227">
        <v>10</v>
      </c>
      <c r="E90" s="228"/>
      <c r="F90" s="227">
        <v>13</v>
      </c>
      <c r="G90" s="227">
        <v>11</v>
      </c>
      <c r="H90" s="227">
        <v>6</v>
      </c>
      <c r="I90" s="228"/>
      <c r="J90" s="227">
        <v>12</v>
      </c>
      <c r="K90" s="227">
        <v>2</v>
      </c>
      <c r="L90" s="227">
        <v>1</v>
      </c>
      <c r="M90" s="227"/>
      <c r="N90" s="227">
        <v>12</v>
      </c>
    </row>
    <row r="91" spans="1:14" ht="18" customHeight="1">
      <c r="A91" s="154" t="s">
        <v>140</v>
      </c>
      <c r="B91" s="173" t="s">
        <v>135</v>
      </c>
      <c r="C91" s="227">
        <v>11</v>
      </c>
      <c r="D91" s="227">
        <v>10</v>
      </c>
      <c r="E91" s="228"/>
      <c r="F91" s="227">
        <v>13</v>
      </c>
      <c r="G91" s="227">
        <v>11</v>
      </c>
      <c r="H91" s="227">
        <v>7</v>
      </c>
      <c r="I91" s="228"/>
      <c r="J91" s="227">
        <v>12</v>
      </c>
      <c r="K91" s="227">
        <v>1</v>
      </c>
      <c r="L91" s="227">
        <v>0</v>
      </c>
      <c r="M91" s="227"/>
      <c r="N91" s="227">
        <v>12</v>
      </c>
    </row>
    <row r="92" spans="1:14" ht="18" customHeight="1">
      <c r="A92" s="154" t="s">
        <v>142</v>
      </c>
      <c r="B92" s="173" t="s">
        <v>159</v>
      </c>
      <c r="C92" s="227">
        <v>11</v>
      </c>
      <c r="D92" s="227">
        <v>10</v>
      </c>
      <c r="E92" s="228"/>
      <c r="F92" s="227">
        <v>13</v>
      </c>
      <c r="G92" s="227">
        <v>10</v>
      </c>
      <c r="H92" s="227">
        <v>8</v>
      </c>
      <c r="I92" s="228"/>
      <c r="J92" s="227">
        <v>11</v>
      </c>
      <c r="K92" s="227">
        <v>0</v>
      </c>
      <c r="L92" s="227">
        <v>0</v>
      </c>
      <c r="M92" s="227"/>
      <c r="N92" s="227">
        <v>11</v>
      </c>
    </row>
    <row r="93" spans="1:14" ht="18" customHeight="1">
      <c r="A93" s="154" t="s">
        <v>144</v>
      </c>
      <c r="B93" s="173" t="s">
        <v>155</v>
      </c>
      <c r="C93" s="227">
        <v>11</v>
      </c>
      <c r="D93" s="227">
        <v>11</v>
      </c>
      <c r="E93" s="228"/>
      <c r="F93" s="227">
        <v>15</v>
      </c>
      <c r="G93" s="227">
        <v>11</v>
      </c>
      <c r="H93" s="227">
        <v>8</v>
      </c>
      <c r="I93" s="228"/>
      <c r="J93" s="227">
        <v>11</v>
      </c>
      <c r="K93" s="227">
        <v>3</v>
      </c>
      <c r="L93" s="227">
        <v>3</v>
      </c>
      <c r="M93" s="227"/>
      <c r="N93" s="227">
        <v>11</v>
      </c>
    </row>
    <row r="94" spans="1:14" ht="18" customHeight="1">
      <c r="A94" s="154" t="s">
        <v>146</v>
      </c>
      <c r="B94" s="173" t="s">
        <v>157</v>
      </c>
      <c r="C94" s="227">
        <v>11</v>
      </c>
      <c r="D94" s="227">
        <v>12</v>
      </c>
      <c r="E94" s="228"/>
      <c r="F94" s="227">
        <v>15</v>
      </c>
      <c r="G94" s="227">
        <v>10</v>
      </c>
      <c r="H94" s="227">
        <v>10</v>
      </c>
      <c r="I94" s="228"/>
      <c r="J94" s="227">
        <v>10</v>
      </c>
      <c r="K94" s="227">
        <v>4</v>
      </c>
      <c r="L94" s="227">
        <v>2</v>
      </c>
      <c r="M94" s="227"/>
      <c r="N94" s="227">
        <v>10</v>
      </c>
    </row>
    <row r="95" spans="1:14" ht="18" customHeight="1">
      <c r="A95" s="154" t="s">
        <v>148</v>
      </c>
      <c r="B95" s="173" t="s">
        <v>145</v>
      </c>
      <c r="C95" s="227">
        <v>11</v>
      </c>
      <c r="D95" s="227">
        <v>13</v>
      </c>
      <c r="E95" s="228"/>
      <c r="F95" s="227">
        <v>15</v>
      </c>
      <c r="G95" s="227">
        <v>10</v>
      </c>
      <c r="H95" s="227">
        <v>10</v>
      </c>
      <c r="I95" s="228"/>
      <c r="J95" s="227">
        <v>13</v>
      </c>
      <c r="K95" s="227">
        <v>3</v>
      </c>
      <c r="L95" s="227">
        <v>0</v>
      </c>
      <c r="M95" s="227"/>
      <c r="N95" s="227">
        <v>13</v>
      </c>
    </row>
    <row r="96" spans="1:14" ht="18" customHeight="1">
      <c r="A96" s="154" t="s">
        <v>150</v>
      </c>
      <c r="B96" s="173" t="s">
        <v>153</v>
      </c>
      <c r="C96" s="227">
        <v>11</v>
      </c>
      <c r="D96" s="227">
        <v>12</v>
      </c>
      <c r="E96" s="228"/>
      <c r="F96" s="227">
        <v>15</v>
      </c>
      <c r="G96" s="227">
        <v>11</v>
      </c>
      <c r="H96" s="227">
        <v>11</v>
      </c>
      <c r="I96" s="228"/>
      <c r="J96" s="227">
        <v>14</v>
      </c>
      <c r="K96" s="227">
        <v>5</v>
      </c>
      <c r="L96" s="227">
        <v>1</v>
      </c>
      <c r="M96" s="227"/>
      <c r="N96" s="227">
        <v>14</v>
      </c>
    </row>
    <row r="97" spans="1:14" ht="18" customHeight="1">
      <c r="A97" s="154" t="s">
        <v>152</v>
      </c>
      <c r="B97" s="173" t="s">
        <v>149</v>
      </c>
      <c r="C97" s="227">
        <v>11</v>
      </c>
      <c r="D97" s="227">
        <v>10</v>
      </c>
      <c r="E97" s="228"/>
      <c r="F97" s="227">
        <v>14</v>
      </c>
      <c r="G97" s="227">
        <v>11</v>
      </c>
      <c r="H97" s="227">
        <v>8</v>
      </c>
      <c r="I97" s="228"/>
      <c r="J97" s="227">
        <v>14</v>
      </c>
      <c r="K97" s="227">
        <v>2</v>
      </c>
      <c r="L97" s="227">
        <v>0</v>
      </c>
      <c r="M97" s="227"/>
      <c r="N97" s="227">
        <v>14</v>
      </c>
    </row>
    <row r="98" spans="1:14" ht="18" customHeight="1">
      <c r="A98" s="154" t="s">
        <v>154</v>
      </c>
      <c r="B98" s="173" t="s">
        <v>147</v>
      </c>
      <c r="C98" s="227">
        <v>11</v>
      </c>
      <c r="D98" s="227">
        <v>14</v>
      </c>
      <c r="E98" s="228"/>
      <c r="F98" s="227">
        <v>15</v>
      </c>
      <c r="G98" s="227">
        <v>11</v>
      </c>
      <c r="H98" s="227">
        <v>9</v>
      </c>
      <c r="I98" s="228"/>
      <c r="J98" s="227">
        <v>10</v>
      </c>
      <c r="K98" s="227">
        <v>1</v>
      </c>
      <c r="L98" s="227">
        <v>1</v>
      </c>
      <c r="M98" s="227"/>
      <c r="N98" s="227">
        <v>10</v>
      </c>
    </row>
    <row r="99" spans="1:14" ht="18" customHeight="1">
      <c r="A99" s="154" t="s">
        <v>156</v>
      </c>
      <c r="B99" s="173" t="s">
        <v>151</v>
      </c>
      <c r="C99" s="227">
        <v>11</v>
      </c>
      <c r="D99" s="227">
        <v>12</v>
      </c>
      <c r="E99" s="228"/>
      <c r="F99" s="227">
        <v>15</v>
      </c>
      <c r="G99" s="227">
        <v>11</v>
      </c>
      <c r="H99" s="227">
        <v>10</v>
      </c>
      <c r="I99" s="228"/>
      <c r="J99" s="227">
        <v>14</v>
      </c>
      <c r="K99" s="227">
        <v>2</v>
      </c>
      <c r="L99" s="227">
        <v>1</v>
      </c>
      <c r="M99" s="227"/>
      <c r="N99" s="227">
        <v>14</v>
      </c>
    </row>
    <row r="100" spans="1:14" ht="18" customHeight="1">
      <c r="A100" s="153">
        <v>2</v>
      </c>
      <c r="B100" s="171" t="s">
        <v>653</v>
      </c>
      <c r="C100" s="225"/>
      <c r="D100" s="225"/>
      <c r="E100" s="226"/>
      <c r="F100" s="225"/>
      <c r="G100" s="225"/>
      <c r="H100" s="225"/>
      <c r="I100" s="226"/>
      <c r="J100" s="225"/>
      <c r="K100" s="225"/>
      <c r="L100" s="225"/>
      <c r="M100" s="225"/>
      <c r="N100" s="225"/>
    </row>
    <row r="101" spans="1:14" ht="18" customHeight="1">
      <c r="A101" s="154" t="s">
        <v>73</v>
      </c>
      <c r="B101" s="174" t="s">
        <v>128</v>
      </c>
      <c r="C101" s="227">
        <v>11</v>
      </c>
      <c r="D101" s="227">
        <v>10</v>
      </c>
      <c r="E101" s="228"/>
      <c r="F101" s="227">
        <v>15</v>
      </c>
      <c r="G101" s="227">
        <v>10</v>
      </c>
      <c r="H101" s="227">
        <v>9</v>
      </c>
      <c r="I101" s="228"/>
      <c r="J101" s="227">
        <v>10</v>
      </c>
      <c r="K101" s="227">
        <v>0</v>
      </c>
      <c r="L101" s="227">
        <v>0</v>
      </c>
      <c r="M101" s="227"/>
      <c r="N101" s="227">
        <v>10</v>
      </c>
    </row>
    <row r="102" spans="1:14" ht="18" customHeight="1">
      <c r="A102" s="169" t="s">
        <v>64</v>
      </c>
      <c r="B102" s="170" t="s">
        <v>352</v>
      </c>
      <c r="C102" s="255">
        <f>SUM(C103,C108)</f>
        <v>132</v>
      </c>
      <c r="D102" s="255">
        <f t="shared" ref="D102:N102" si="12">SUM(D103,D108)</f>
        <v>145</v>
      </c>
      <c r="E102" s="256"/>
      <c r="F102" s="255">
        <f t="shared" si="12"/>
        <v>167</v>
      </c>
      <c r="G102" s="255">
        <f t="shared" si="12"/>
        <v>129</v>
      </c>
      <c r="H102" s="255">
        <f t="shared" si="12"/>
        <v>118</v>
      </c>
      <c r="I102" s="256"/>
      <c r="J102" s="255">
        <f t="shared" si="12"/>
        <v>121</v>
      </c>
      <c r="K102" s="255">
        <f t="shared" si="12"/>
        <v>32</v>
      </c>
      <c r="L102" s="255">
        <f t="shared" si="12"/>
        <v>17</v>
      </c>
      <c r="M102" s="255"/>
      <c r="N102" s="255">
        <f t="shared" si="12"/>
        <v>121</v>
      </c>
    </row>
    <row r="103" spans="1:14" ht="18" customHeight="1">
      <c r="A103" s="153">
        <v>1</v>
      </c>
      <c r="B103" s="171" t="s">
        <v>652</v>
      </c>
      <c r="C103" s="225">
        <f>SUM(C104:C107)</f>
        <v>44</v>
      </c>
      <c r="D103" s="225">
        <f t="shared" ref="D103:N103" si="13">SUM(D104:D107)</f>
        <v>40</v>
      </c>
      <c r="E103" s="226"/>
      <c r="F103" s="225">
        <f t="shared" si="13"/>
        <v>52</v>
      </c>
      <c r="G103" s="225">
        <f t="shared" si="13"/>
        <v>44</v>
      </c>
      <c r="H103" s="225">
        <f t="shared" si="13"/>
        <v>35</v>
      </c>
      <c r="I103" s="226"/>
      <c r="J103" s="225">
        <f t="shared" si="13"/>
        <v>40</v>
      </c>
      <c r="K103" s="225">
        <f t="shared" si="13"/>
        <v>9</v>
      </c>
      <c r="L103" s="225">
        <f t="shared" si="13"/>
        <v>5</v>
      </c>
      <c r="M103" s="225"/>
      <c r="N103" s="225">
        <f t="shared" si="13"/>
        <v>40</v>
      </c>
    </row>
    <row r="104" spans="1:14" ht="18" customHeight="1">
      <c r="A104" s="154" t="s">
        <v>127</v>
      </c>
      <c r="B104" s="173" t="s">
        <v>354</v>
      </c>
      <c r="C104" s="227">
        <v>11</v>
      </c>
      <c r="D104" s="227">
        <v>11</v>
      </c>
      <c r="E104" s="228"/>
      <c r="F104" s="227">
        <v>14</v>
      </c>
      <c r="G104" s="227">
        <v>11</v>
      </c>
      <c r="H104" s="227">
        <v>9</v>
      </c>
      <c r="I104" s="228"/>
      <c r="J104" s="227">
        <v>8</v>
      </c>
      <c r="K104" s="227">
        <v>2</v>
      </c>
      <c r="L104" s="227">
        <v>1</v>
      </c>
      <c r="M104" s="227"/>
      <c r="N104" s="227">
        <v>8</v>
      </c>
    </row>
    <row r="105" spans="1:14" ht="18" customHeight="1">
      <c r="A105" s="154" t="s">
        <v>72</v>
      </c>
      <c r="B105" s="173" t="s">
        <v>353</v>
      </c>
      <c r="C105" s="227">
        <v>11</v>
      </c>
      <c r="D105" s="227">
        <v>11</v>
      </c>
      <c r="E105" s="228"/>
      <c r="F105" s="227">
        <v>14</v>
      </c>
      <c r="G105" s="227">
        <v>11</v>
      </c>
      <c r="H105" s="227">
        <v>10</v>
      </c>
      <c r="I105" s="228"/>
      <c r="J105" s="227">
        <v>12</v>
      </c>
      <c r="K105" s="227">
        <v>4</v>
      </c>
      <c r="L105" s="227">
        <v>2</v>
      </c>
      <c r="M105" s="227"/>
      <c r="N105" s="227">
        <v>12</v>
      </c>
    </row>
    <row r="106" spans="1:14" ht="18" customHeight="1">
      <c r="A106" s="154" t="s">
        <v>130</v>
      </c>
      <c r="B106" s="173" t="s">
        <v>355</v>
      </c>
      <c r="C106" s="227">
        <v>11</v>
      </c>
      <c r="D106" s="227">
        <v>9</v>
      </c>
      <c r="E106" s="228"/>
      <c r="F106" s="227">
        <v>12</v>
      </c>
      <c r="G106" s="227">
        <v>11</v>
      </c>
      <c r="H106" s="227">
        <v>8</v>
      </c>
      <c r="I106" s="228"/>
      <c r="J106" s="227">
        <v>10</v>
      </c>
      <c r="K106" s="227">
        <v>0</v>
      </c>
      <c r="L106" s="227">
        <v>2</v>
      </c>
      <c r="M106" s="227"/>
      <c r="N106" s="227">
        <v>10</v>
      </c>
    </row>
    <row r="107" spans="1:14" ht="18" customHeight="1">
      <c r="A107" s="154" t="s">
        <v>132</v>
      </c>
      <c r="B107" s="173" t="s">
        <v>356</v>
      </c>
      <c r="C107" s="227">
        <v>11</v>
      </c>
      <c r="D107" s="227">
        <v>9</v>
      </c>
      <c r="E107" s="228"/>
      <c r="F107" s="227">
        <v>12</v>
      </c>
      <c r="G107" s="227">
        <v>11</v>
      </c>
      <c r="H107" s="227">
        <v>8</v>
      </c>
      <c r="I107" s="228"/>
      <c r="J107" s="227">
        <v>10</v>
      </c>
      <c r="K107" s="227">
        <v>3</v>
      </c>
      <c r="L107" s="227">
        <v>0</v>
      </c>
      <c r="M107" s="227"/>
      <c r="N107" s="227">
        <v>10</v>
      </c>
    </row>
    <row r="108" spans="1:14" ht="18" customHeight="1">
      <c r="A108" s="153">
        <v>2</v>
      </c>
      <c r="B108" s="171" t="s">
        <v>655</v>
      </c>
      <c r="C108" s="225">
        <f>SUM(C109:C116)</f>
        <v>88</v>
      </c>
      <c r="D108" s="225">
        <f t="shared" ref="D108:N108" si="14">SUM(D109:D116)</f>
        <v>105</v>
      </c>
      <c r="E108" s="226"/>
      <c r="F108" s="225">
        <f t="shared" si="14"/>
        <v>115</v>
      </c>
      <c r="G108" s="225">
        <f t="shared" si="14"/>
        <v>85</v>
      </c>
      <c r="H108" s="225">
        <f t="shared" si="14"/>
        <v>83</v>
      </c>
      <c r="I108" s="226"/>
      <c r="J108" s="225">
        <f t="shared" si="14"/>
        <v>81</v>
      </c>
      <c r="K108" s="225">
        <f t="shared" si="14"/>
        <v>23</v>
      </c>
      <c r="L108" s="225">
        <f t="shared" si="14"/>
        <v>12</v>
      </c>
      <c r="M108" s="225"/>
      <c r="N108" s="225">
        <f t="shared" si="14"/>
        <v>81</v>
      </c>
    </row>
    <row r="109" spans="1:14" ht="18" customHeight="1">
      <c r="A109" s="155" t="s">
        <v>73</v>
      </c>
      <c r="B109" s="175" t="s">
        <v>679</v>
      </c>
      <c r="C109" s="231">
        <v>11</v>
      </c>
      <c r="D109" s="231">
        <v>14</v>
      </c>
      <c r="E109" s="232"/>
      <c r="F109" s="231">
        <v>16</v>
      </c>
      <c r="G109" s="231">
        <v>11</v>
      </c>
      <c r="H109" s="231">
        <v>12</v>
      </c>
      <c r="I109" s="232"/>
      <c r="J109" s="231">
        <v>9</v>
      </c>
      <c r="K109" s="231">
        <v>4</v>
      </c>
      <c r="L109" s="231">
        <v>2</v>
      </c>
      <c r="M109" s="231"/>
      <c r="N109" s="231">
        <v>9</v>
      </c>
    </row>
    <row r="110" spans="1:14" ht="18" customHeight="1">
      <c r="A110" s="155" t="s">
        <v>74</v>
      </c>
      <c r="B110" s="175" t="s">
        <v>361</v>
      </c>
      <c r="C110" s="231">
        <v>11</v>
      </c>
      <c r="D110" s="231">
        <v>19</v>
      </c>
      <c r="E110" s="232"/>
      <c r="F110" s="231">
        <v>15</v>
      </c>
      <c r="G110" s="231">
        <v>11</v>
      </c>
      <c r="H110" s="231">
        <v>16</v>
      </c>
      <c r="I110" s="232"/>
      <c r="J110" s="231">
        <v>11</v>
      </c>
      <c r="K110" s="231">
        <v>2</v>
      </c>
      <c r="L110" s="231">
        <v>2</v>
      </c>
      <c r="M110" s="231"/>
      <c r="N110" s="231">
        <v>11</v>
      </c>
    </row>
    <row r="111" spans="1:14" ht="18" customHeight="1">
      <c r="A111" s="155" t="s">
        <v>75</v>
      </c>
      <c r="B111" s="175" t="s">
        <v>362</v>
      </c>
      <c r="C111" s="231">
        <v>11</v>
      </c>
      <c r="D111" s="231">
        <v>13</v>
      </c>
      <c r="E111" s="232"/>
      <c r="F111" s="231">
        <v>15</v>
      </c>
      <c r="G111" s="231">
        <v>10</v>
      </c>
      <c r="H111" s="231">
        <v>10</v>
      </c>
      <c r="I111" s="232"/>
      <c r="J111" s="231">
        <v>11</v>
      </c>
      <c r="K111" s="231">
        <v>7</v>
      </c>
      <c r="L111" s="231">
        <v>2</v>
      </c>
      <c r="M111" s="231"/>
      <c r="N111" s="231">
        <v>11</v>
      </c>
    </row>
    <row r="112" spans="1:14" ht="18" customHeight="1">
      <c r="A112" s="155" t="s">
        <v>103</v>
      </c>
      <c r="B112" s="175" t="s">
        <v>364</v>
      </c>
      <c r="C112" s="231">
        <v>11</v>
      </c>
      <c r="D112" s="231">
        <v>12</v>
      </c>
      <c r="E112" s="232"/>
      <c r="F112" s="231">
        <v>14</v>
      </c>
      <c r="G112" s="231">
        <v>11</v>
      </c>
      <c r="H112" s="231">
        <v>10</v>
      </c>
      <c r="I112" s="232"/>
      <c r="J112" s="231">
        <v>11</v>
      </c>
      <c r="K112" s="231">
        <v>1</v>
      </c>
      <c r="L112" s="231">
        <v>1</v>
      </c>
      <c r="M112" s="231"/>
      <c r="N112" s="231">
        <v>11</v>
      </c>
    </row>
    <row r="113" spans="1:14" ht="18" customHeight="1">
      <c r="A113" s="155" t="s">
        <v>104</v>
      </c>
      <c r="B113" s="175" t="s">
        <v>360</v>
      </c>
      <c r="C113" s="231">
        <v>11</v>
      </c>
      <c r="D113" s="231">
        <v>11</v>
      </c>
      <c r="E113" s="232"/>
      <c r="F113" s="231">
        <v>13</v>
      </c>
      <c r="G113" s="231">
        <v>11</v>
      </c>
      <c r="H113" s="231">
        <v>9</v>
      </c>
      <c r="I113" s="232"/>
      <c r="J113" s="231">
        <v>9</v>
      </c>
      <c r="K113" s="231">
        <v>1</v>
      </c>
      <c r="L113" s="231">
        <v>1</v>
      </c>
      <c r="M113" s="231"/>
      <c r="N113" s="231">
        <v>9</v>
      </c>
    </row>
    <row r="114" spans="1:14" ht="18" customHeight="1">
      <c r="A114" s="155" t="s">
        <v>105</v>
      </c>
      <c r="B114" s="175" t="s">
        <v>365</v>
      </c>
      <c r="C114" s="231">
        <v>11</v>
      </c>
      <c r="D114" s="231">
        <v>13</v>
      </c>
      <c r="E114" s="232"/>
      <c r="F114" s="231">
        <v>15</v>
      </c>
      <c r="G114" s="231">
        <v>10</v>
      </c>
      <c r="H114" s="231">
        <v>10</v>
      </c>
      <c r="I114" s="232"/>
      <c r="J114" s="231">
        <v>11</v>
      </c>
      <c r="K114" s="231">
        <v>1</v>
      </c>
      <c r="L114" s="231">
        <v>2</v>
      </c>
      <c r="M114" s="231"/>
      <c r="N114" s="231">
        <v>11</v>
      </c>
    </row>
    <row r="115" spans="1:14" ht="18" customHeight="1">
      <c r="A115" s="155" t="s">
        <v>106</v>
      </c>
      <c r="B115" s="175" t="s">
        <v>358</v>
      </c>
      <c r="C115" s="231">
        <v>11</v>
      </c>
      <c r="D115" s="231">
        <v>13</v>
      </c>
      <c r="E115" s="232"/>
      <c r="F115" s="231">
        <v>15</v>
      </c>
      <c r="G115" s="231">
        <v>10</v>
      </c>
      <c r="H115" s="231">
        <v>9</v>
      </c>
      <c r="I115" s="232"/>
      <c r="J115" s="231">
        <v>10</v>
      </c>
      <c r="K115" s="231">
        <v>2</v>
      </c>
      <c r="L115" s="231">
        <v>1</v>
      </c>
      <c r="M115" s="231"/>
      <c r="N115" s="231">
        <v>10</v>
      </c>
    </row>
    <row r="116" spans="1:14" ht="18" customHeight="1">
      <c r="A116" s="155" t="s">
        <v>107</v>
      </c>
      <c r="B116" s="175" t="s">
        <v>363</v>
      </c>
      <c r="C116" s="231">
        <v>11</v>
      </c>
      <c r="D116" s="227">
        <v>10</v>
      </c>
      <c r="E116" s="228"/>
      <c r="F116" s="227">
        <v>12</v>
      </c>
      <c r="G116" s="227">
        <v>11</v>
      </c>
      <c r="H116" s="227">
        <v>7</v>
      </c>
      <c r="I116" s="228"/>
      <c r="J116" s="227">
        <v>9</v>
      </c>
      <c r="K116" s="227">
        <v>5</v>
      </c>
      <c r="L116" s="227">
        <v>1</v>
      </c>
      <c r="M116" s="227"/>
      <c r="N116" s="227">
        <v>9</v>
      </c>
    </row>
    <row r="117" spans="1:14" ht="18" customHeight="1">
      <c r="A117" s="169" t="s">
        <v>65</v>
      </c>
      <c r="B117" s="170" t="s">
        <v>328</v>
      </c>
      <c r="C117" s="255">
        <f>C118+C129</f>
        <v>107</v>
      </c>
      <c r="D117" s="255">
        <f t="shared" ref="D117:N117" si="15">D118+D129</f>
        <v>113</v>
      </c>
      <c r="E117" s="256"/>
      <c r="F117" s="255">
        <f t="shared" si="15"/>
        <v>133</v>
      </c>
      <c r="G117" s="255">
        <f t="shared" si="15"/>
        <v>99</v>
      </c>
      <c r="H117" s="255">
        <f t="shared" si="15"/>
        <v>102</v>
      </c>
      <c r="I117" s="256"/>
      <c r="J117" s="255">
        <f t="shared" si="15"/>
        <v>108</v>
      </c>
      <c r="K117" s="255">
        <f t="shared" si="15"/>
        <v>15</v>
      </c>
      <c r="L117" s="255">
        <f t="shared" si="15"/>
        <v>18</v>
      </c>
      <c r="M117" s="255"/>
      <c r="N117" s="255">
        <f t="shared" si="15"/>
        <v>108</v>
      </c>
    </row>
    <row r="118" spans="1:14" ht="18" customHeight="1">
      <c r="A118" s="153">
        <v>1</v>
      </c>
      <c r="B118" s="171" t="s">
        <v>652</v>
      </c>
      <c r="C118" s="225">
        <f>SUM(C119:C127)</f>
        <v>92</v>
      </c>
      <c r="D118" s="225">
        <f t="shared" ref="D118:N118" si="16">SUM(D119:D127)</f>
        <v>93</v>
      </c>
      <c r="E118" s="226"/>
      <c r="F118" s="225">
        <f t="shared" si="16"/>
        <v>113</v>
      </c>
      <c r="G118" s="225">
        <f t="shared" si="16"/>
        <v>86</v>
      </c>
      <c r="H118" s="225">
        <f t="shared" si="16"/>
        <v>87</v>
      </c>
      <c r="I118" s="226"/>
      <c r="J118" s="225">
        <f t="shared" si="16"/>
        <v>89</v>
      </c>
      <c r="K118" s="225">
        <f t="shared" si="16"/>
        <v>14</v>
      </c>
      <c r="L118" s="225">
        <f t="shared" si="16"/>
        <v>17</v>
      </c>
      <c r="M118" s="225"/>
      <c r="N118" s="225">
        <f t="shared" si="16"/>
        <v>89</v>
      </c>
    </row>
    <row r="119" spans="1:14" ht="18" customHeight="1">
      <c r="A119" s="155" t="s">
        <v>127</v>
      </c>
      <c r="B119" s="176" t="s">
        <v>335</v>
      </c>
      <c r="C119" s="231">
        <v>10</v>
      </c>
      <c r="D119" s="231">
        <v>10</v>
      </c>
      <c r="E119" s="232"/>
      <c r="F119" s="231">
        <v>12</v>
      </c>
      <c r="G119" s="231">
        <v>9</v>
      </c>
      <c r="H119" s="231">
        <v>9</v>
      </c>
      <c r="I119" s="232"/>
      <c r="J119" s="231">
        <v>12</v>
      </c>
      <c r="K119" s="231">
        <v>1</v>
      </c>
      <c r="L119" s="231">
        <v>2</v>
      </c>
      <c r="M119" s="231"/>
      <c r="N119" s="231">
        <v>12</v>
      </c>
    </row>
    <row r="120" spans="1:14" ht="18" customHeight="1">
      <c r="A120" s="155" t="s">
        <v>72</v>
      </c>
      <c r="B120" s="176" t="s">
        <v>332</v>
      </c>
      <c r="C120" s="231">
        <v>10</v>
      </c>
      <c r="D120" s="231">
        <v>10</v>
      </c>
      <c r="E120" s="232"/>
      <c r="F120" s="231">
        <v>12</v>
      </c>
      <c r="G120" s="231">
        <v>10</v>
      </c>
      <c r="H120" s="231">
        <v>9</v>
      </c>
      <c r="I120" s="232"/>
      <c r="J120" s="231">
        <v>10</v>
      </c>
      <c r="K120" s="231">
        <v>2</v>
      </c>
      <c r="L120" s="231">
        <v>3</v>
      </c>
      <c r="M120" s="231"/>
      <c r="N120" s="231">
        <v>10</v>
      </c>
    </row>
    <row r="121" spans="1:14" ht="18" customHeight="1">
      <c r="A121" s="155" t="s">
        <v>130</v>
      </c>
      <c r="B121" s="176" t="s">
        <v>333</v>
      </c>
      <c r="C121" s="231">
        <v>10</v>
      </c>
      <c r="D121" s="231">
        <v>10</v>
      </c>
      <c r="E121" s="232"/>
      <c r="F121" s="231">
        <v>12</v>
      </c>
      <c r="G121" s="231">
        <v>10</v>
      </c>
      <c r="H121" s="231">
        <v>10</v>
      </c>
      <c r="I121" s="232"/>
      <c r="J121" s="231">
        <v>8</v>
      </c>
      <c r="K121" s="231">
        <v>0</v>
      </c>
      <c r="L121" s="231">
        <v>2</v>
      </c>
      <c r="M121" s="231"/>
      <c r="N121" s="231">
        <v>8</v>
      </c>
    </row>
    <row r="122" spans="1:14" ht="18" customHeight="1">
      <c r="A122" s="155" t="s">
        <v>132</v>
      </c>
      <c r="B122" s="176" t="s">
        <v>330</v>
      </c>
      <c r="C122" s="231">
        <v>11</v>
      </c>
      <c r="D122" s="231">
        <v>12</v>
      </c>
      <c r="E122" s="232"/>
      <c r="F122" s="231">
        <v>15</v>
      </c>
      <c r="G122" s="231">
        <v>10</v>
      </c>
      <c r="H122" s="231">
        <v>10</v>
      </c>
      <c r="I122" s="232"/>
      <c r="J122" s="231">
        <v>9</v>
      </c>
      <c r="K122" s="231">
        <v>1</v>
      </c>
      <c r="L122" s="231">
        <v>2</v>
      </c>
      <c r="M122" s="231"/>
      <c r="N122" s="231">
        <v>9</v>
      </c>
    </row>
    <row r="123" spans="1:14" ht="18" customHeight="1">
      <c r="A123" s="155" t="s">
        <v>134</v>
      </c>
      <c r="B123" s="177" t="s">
        <v>331</v>
      </c>
      <c r="C123" s="231">
        <v>10</v>
      </c>
      <c r="D123" s="231">
        <v>10</v>
      </c>
      <c r="E123" s="232"/>
      <c r="F123" s="231">
        <v>12</v>
      </c>
      <c r="G123" s="231">
        <v>9</v>
      </c>
      <c r="H123" s="231">
        <v>9</v>
      </c>
      <c r="I123" s="232"/>
      <c r="J123" s="231">
        <v>11</v>
      </c>
      <c r="K123" s="231">
        <v>1</v>
      </c>
      <c r="L123" s="231">
        <v>2</v>
      </c>
      <c r="M123" s="231"/>
      <c r="N123" s="231">
        <v>11</v>
      </c>
    </row>
    <row r="124" spans="1:14" ht="18" customHeight="1">
      <c r="A124" s="155" t="s">
        <v>136</v>
      </c>
      <c r="B124" s="176" t="s">
        <v>334</v>
      </c>
      <c r="C124" s="231">
        <v>10</v>
      </c>
      <c r="D124" s="231">
        <v>10</v>
      </c>
      <c r="E124" s="232"/>
      <c r="F124" s="231">
        <v>12</v>
      </c>
      <c r="G124" s="231">
        <v>10</v>
      </c>
      <c r="H124" s="231">
        <v>9</v>
      </c>
      <c r="I124" s="232"/>
      <c r="J124" s="231">
        <v>11</v>
      </c>
      <c r="K124" s="231">
        <v>2</v>
      </c>
      <c r="L124" s="231">
        <v>1</v>
      </c>
      <c r="M124" s="231"/>
      <c r="N124" s="231">
        <v>11</v>
      </c>
    </row>
    <row r="125" spans="1:14" ht="18" customHeight="1">
      <c r="A125" s="155" t="s">
        <v>138</v>
      </c>
      <c r="B125" s="177" t="s">
        <v>337</v>
      </c>
      <c r="C125" s="231">
        <v>10</v>
      </c>
      <c r="D125" s="231">
        <v>10</v>
      </c>
      <c r="E125" s="232"/>
      <c r="F125" s="231">
        <v>12</v>
      </c>
      <c r="G125" s="231">
        <v>10</v>
      </c>
      <c r="H125" s="231">
        <v>10</v>
      </c>
      <c r="I125" s="232"/>
      <c r="J125" s="231">
        <v>11</v>
      </c>
      <c r="K125" s="231">
        <v>3</v>
      </c>
      <c r="L125" s="231">
        <v>1</v>
      </c>
      <c r="M125" s="231"/>
      <c r="N125" s="231">
        <v>11</v>
      </c>
    </row>
    <row r="126" spans="1:14" ht="18" customHeight="1">
      <c r="A126" s="155" t="s">
        <v>140</v>
      </c>
      <c r="B126" s="178" t="s">
        <v>338</v>
      </c>
      <c r="C126" s="231">
        <v>11</v>
      </c>
      <c r="D126" s="231">
        <v>11</v>
      </c>
      <c r="E126" s="232"/>
      <c r="F126" s="231">
        <v>14</v>
      </c>
      <c r="G126" s="231">
        <v>10</v>
      </c>
      <c r="H126" s="231">
        <v>11</v>
      </c>
      <c r="I126" s="232"/>
      <c r="J126" s="231">
        <v>8</v>
      </c>
      <c r="K126" s="231">
        <v>4</v>
      </c>
      <c r="L126" s="231">
        <v>2</v>
      </c>
      <c r="M126" s="231"/>
      <c r="N126" s="231">
        <v>8</v>
      </c>
    </row>
    <row r="127" spans="1:14" ht="18" customHeight="1">
      <c r="A127" s="155" t="s">
        <v>142</v>
      </c>
      <c r="B127" s="177" t="s">
        <v>336</v>
      </c>
      <c r="C127" s="231">
        <v>10</v>
      </c>
      <c r="D127" s="231">
        <v>10</v>
      </c>
      <c r="E127" s="232"/>
      <c r="F127" s="231">
        <v>12</v>
      </c>
      <c r="G127" s="231">
        <v>8</v>
      </c>
      <c r="H127" s="231">
        <v>10</v>
      </c>
      <c r="I127" s="232"/>
      <c r="J127" s="231">
        <v>9</v>
      </c>
      <c r="K127" s="231">
        <v>0</v>
      </c>
      <c r="L127" s="231">
        <v>2</v>
      </c>
      <c r="M127" s="231"/>
      <c r="N127" s="231">
        <v>9</v>
      </c>
    </row>
    <row r="128" spans="1:14" ht="18" customHeight="1">
      <c r="A128" s="153">
        <v>2</v>
      </c>
      <c r="B128" s="171" t="s">
        <v>657</v>
      </c>
      <c r="C128" s="225"/>
      <c r="D128" s="225"/>
      <c r="E128" s="226"/>
      <c r="F128" s="225"/>
      <c r="G128" s="225"/>
      <c r="H128" s="225"/>
      <c r="I128" s="226"/>
      <c r="J128" s="225"/>
      <c r="K128" s="225"/>
      <c r="L128" s="225"/>
      <c r="M128" s="225"/>
      <c r="N128" s="225"/>
    </row>
    <row r="129" spans="1:14" ht="18" customHeight="1">
      <c r="A129" s="155" t="s">
        <v>73</v>
      </c>
      <c r="B129" s="178" t="s">
        <v>329</v>
      </c>
      <c r="C129" s="231">
        <v>15</v>
      </c>
      <c r="D129" s="231">
        <v>20</v>
      </c>
      <c r="E129" s="232"/>
      <c r="F129" s="233">
        <v>20</v>
      </c>
      <c r="G129" s="231">
        <v>13</v>
      </c>
      <c r="H129" s="231">
        <v>15</v>
      </c>
      <c r="I129" s="232"/>
      <c r="J129" s="231">
        <v>19</v>
      </c>
      <c r="K129" s="231">
        <v>1</v>
      </c>
      <c r="L129" s="231">
        <v>1</v>
      </c>
      <c r="M129" s="231"/>
      <c r="N129" s="231">
        <v>19</v>
      </c>
    </row>
    <row r="130" spans="1:14" ht="18" customHeight="1">
      <c r="A130" s="169" t="s">
        <v>66</v>
      </c>
      <c r="B130" s="170" t="s">
        <v>234</v>
      </c>
      <c r="C130" s="255">
        <f>C131+C146</f>
        <v>147</v>
      </c>
      <c r="D130" s="255">
        <f t="shared" ref="D130:N130" si="17">D131+D146</f>
        <v>140</v>
      </c>
      <c r="E130" s="256"/>
      <c r="F130" s="255">
        <f t="shared" si="17"/>
        <v>170</v>
      </c>
      <c r="G130" s="255">
        <f t="shared" si="17"/>
        <v>145</v>
      </c>
      <c r="H130" s="255">
        <f t="shared" si="17"/>
        <v>133</v>
      </c>
      <c r="I130" s="256"/>
      <c r="J130" s="255">
        <f t="shared" si="17"/>
        <v>145</v>
      </c>
      <c r="K130" s="255">
        <f t="shared" si="17"/>
        <v>30</v>
      </c>
      <c r="L130" s="255">
        <f t="shared" si="17"/>
        <v>28</v>
      </c>
      <c r="M130" s="255"/>
      <c r="N130" s="255">
        <f t="shared" si="17"/>
        <v>145</v>
      </c>
    </row>
    <row r="131" spans="1:14" ht="18" customHeight="1">
      <c r="A131" s="153">
        <v>1</v>
      </c>
      <c r="B131" s="171" t="s">
        <v>652</v>
      </c>
      <c r="C131" s="225">
        <f>SUM(C132:C144)</f>
        <v>136</v>
      </c>
      <c r="D131" s="225">
        <f t="shared" ref="D131:N131" si="18">SUM(D132:D144)</f>
        <v>131</v>
      </c>
      <c r="E131" s="226"/>
      <c r="F131" s="225">
        <f t="shared" si="18"/>
        <v>158</v>
      </c>
      <c r="G131" s="225">
        <f t="shared" si="18"/>
        <v>134</v>
      </c>
      <c r="H131" s="225">
        <f t="shared" si="18"/>
        <v>124</v>
      </c>
      <c r="I131" s="226"/>
      <c r="J131" s="225">
        <f t="shared" si="18"/>
        <v>135</v>
      </c>
      <c r="K131" s="225">
        <f t="shared" si="18"/>
        <v>29</v>
      </c>
      <c r="L131" s="225">
        <f t="shared" si="18"/>
        <v>28</v>
      </c>
      <c r="M131" s="225"/>
      <c r="N131" s="225">
        <f t="shared" si="18"/>
        <v>135</v>
      </c>
    </row>
    <row r="132" spans="1:14" ht="18" customHeight="1">
      <c r="A132" s="155" t="s">
        <v>127</v>
      </c>
      <c r="B132" s="176" t="s">
        <v>244</v>
      </c>
      <c r="C132" s="231">
        <v>13</v>
      </c>
      <c r="D132" s="231">
        <v>14</v>
      </c>
      <c r="E132" s="226"/>
      <c r="F132" s="227">
        <v>14</v>
      </c>
      <c r="G132" s="234">
        <v>13</v>
      </c>
      <c r="H132" s="234">
        <v>12</v>
      </c>
      <c r="I132" s="226"/>
      <c r="J132" s="234">
        <v>12</v>
      </c>
      <c r="K132" s="231">
        <v>0</v>
      </c>
      <c r="L132" s="231">
        <v>0</v>
      </c>
      <c r="M132" s="225"/>
      <c r="N132" s="231">
        <v>12</v>
      </c>
    </row>
    <row r="133" spans="1:14" ht="18" customHeight="1">
      <c r="A133" s="155" t="s">
        <v>72</v>
      </c>
      <c r="B133" s="176" t="s">
        <v>236</v>
      </c>
      <c r="C133" s="231">
        <v>10</v>
      </c>
      <c r="D133" s="231">
        <v>10</v>
      </c>
      <c r="E133" s="226"/>
      <c r="F133" s="227">
        <v>12</v>
      </c>
      <c r="G133" s="234">
        <v>10</v>
      </c>
      <c r="H133" s="234">
        <v>10</v>
      </c>
      <c r="I133" s="226"/>
      <c r="J133" s="234">
        <v>8</v>
      </c>
      <c r="K133" s="231">
        <v>0</v>
      </c>
      <c r="L133" s="231">
        <v>1</v>
      </c>
      <c r="M133" s="225"/>
      <c r="N133" s="231">
        <v>8</v>
      </c>
    </row>
    <row r="134" spans="1:14" ht="18" customHeight="1">
      <c r="A134" s="155" t="s">
        <v>130</v>
      </c>
      <c r="B134" s="176" t="s">
        <v>242</v>
      </c>
      <c r="C134" s="231">
        <v>10</v>
      </c>
      <c r="D134" s="231">
        <v>10</v>
      </c>
      <c r="E134" s="226"/>
      <c r="F134" s="227">
        <v>12</v>
      </c>
      <c r="G134" s="234">
        <v>10</v>
      </c>
      <c r="H134" s="234">
        <v>10</v>
      </c>
      <c r="I134" s="226"/>
      <c r="J134" s="234">
        <v>9</v>
      </c>
      <c r="K134" s="231">
        <v>2</v>
      </c>
      <c r="L134" s="231">
        <v>2</v>
      </c>
      <c r="M134" s="225"/>
      <c r="N134" s="231">
        <v>9</v>
      </c>
    </row>
    <row r="135" spans="1:14" ht="18" customHeight="1">
      <c r="A135" s="155" t="s">
        <v>132</v>
      </c>
      <c r="B135" s="176" t="s">
        <v>237</v>
      </c>
      <c r="C135" s="231">
        <v>10</v>
      </c>
      <c r="D135" s="231">
        <v>10</v>
      </c>
      <c r="E135" s="226"/>
      <c r="F135" s="227">
        <v>12</v>
      </c>
      <c r="G135" s="234">
        <v>10</v>
      </c>
      <c r="H135" s="234">
        <v>10</v>
      </c>
      <c r="I135" s="226"/>
      <c r="J135" s="234">
        <v>11</v>
      </c>
      <c r="K135" s="231">
        <v>5</v>
      </c>
      <c r="L135" s="231">
        <v>3</v>
      </c>
      <c r="M135" s="225"/>
      <c r="N135" s="231">
        <v>11</v>
      </c>
    </row>
    <row r="136" spans="1:14" ht="18" customHeight="1">
      <c r="A136" s="155" t="s">
        <v>134</v>
      </c>
      <c r="B136" s="176" t="s">
        <v>247</v>
      </c>
      <c r="C136" s="231">
        <v>10</v>
      </c>
      <c r="D136" s="231">
        <v>10</v>
      </c>
      <c r="E136" s="226"/>
      <c r="F136" s="227">
        <v>12</v>
      </c>
      <c r="G136" s="234">
        <v>10</v>
      </c>
      <c r="H136" s="234">
        <v>10</v>
      </c>
      <c r="I136" s="226"/>
      <c r="J136" s="234">
        <v>10</v>
      </c>
      <c r="K136" s="231">
        <v>3</v>
      </c>
      <c r="L136" s="231">
        <v>4</v>
      </c>
      <c r="M136" s="225"/>
      <c r="N136" s="231">
        <v>10</v>
      </c>
    </row>
    <row r="137" spans="1:14" ht="18" customHeight="1">
      <c r="A137" s="155" t="s">
        <v>136</v>
      </c>
      <c r="B137" s="176" t="s">
        <v>243</v>
      </c>
      <c r="C137" s="231">
        <v>11</v>
      </c>
      <c r="D137" s="231">
        <v>9</v>
      </c>
      <c r="E137" s="226"/>
      <c r="F137" s="227">
        <v>12</v>
      </c>
      <c r="G137" s="234">
        <v>11</v>
      </c>
      <c r="H137" s="234">
        <v>9</v>
      </c>
      <c r="I137" s="226"/>
      <c r="J137" s="234">
        <v>10</v>
      </c>
      <c r="K137" s="231">
        <v>3</v>
      </c>
      <c r="L137" s="231">
        <v>1</v>
      </c>
      <c r="M137" s="225"/>
      <c r="N137" s="231">
        <v>10</v>
      </c>
    </row>
    <row r="138" spans="1:14" ht="18" customHeight="1">
      <c r="A138" s="155" t="s">
        <v>138</v>
      </c>
      <c r="B138" s="176" t="s">
        <v>241</v>
      </c>
      <c r="C138" s="231">
        <v>10</v>
      </c>
      <c r="D138" s="231">
        <v>8</v>
      </c>
      <c r="E138" s="226"/>
      <c r="F138" s="227">
        <v>10</v>
      </c>
      <c r="G138" s="234">
        <v>10</v>
      </c>
      <c r="H138" s="234">
        <v>8</v>
      </c>
      <c r="I138" s="226"/>
      <c r="J138" s="234">
        <v>10</v>
      </c>
      <c r="K138" s="231">
        <v>2</v>
      </c>
      <c r="L138" s="231">
        <v>3</v>
      </c>
      <c r="M138" s="225"/>
      <c r="N138" s="231">
        <v>10</v>
      </c>
    </row>
    <row r="139" spans="1:14" ht="18" customHeight="1">
      <c r="A139" s="155" t="s">
        <v>140</v>
      </c>
      <c r="B139" s="176" t="s">
        <v>248</v>
      </c>
      <c r="C139" s="231">
        <v>10</v>
      </c>
      <c r="D139" s="231">
        <v>8</v>
      </c>
      <c r="E139" s="226"/>
      <c r="F139" s="227">
        <v>10</v>
      </c>
      <c r="G139" s="234">
        <v>9</v>
      </c>
      <c r="H139" s="234">
        <v>8</v>
      </c>
      <c r="I139" s="226"/>
      <c r="J139" s="234">
        <v>10</v>
      </c>
      <c r="K139" s="231">
        <v>1</v>
      </c>
      <c r="L139" s="231">
        <v>3</v>
      </c>
      <c r="M139" s="225"/>
      <c r="N139" s="231">
        <v>10</v>
      </c>
    </row>
    <row r="140" spans="1:14" ht="18" customHeight="1">
      <c r="A140" s="155" t="s">
        <v>142</v>
      </c>
      <c r="B140" s="176" t="s">
        <v>240</v>
      </c>
      <c r="C140" s="231">
        <v>11</v>
      </c>
      <c r="D140" s="231">
        <v>9</v>
      </c>
      <c r="E140" s="226"/>
      <c r="F140" s="227">
        <v>12</v>
      </c>
      <c r="G140" s="234">
        <v>10</v>
      </c>
      <c r="H140" s="234">
        <v>9</v>
      </c>
      <c r="I140" s="226"/>
      <c r="J140" s="234">
        <v>10</v>
      </c>
      <c r="K140" s="231">
        <v>4</v>
      </c>
      <c r="L140" s="231">
        <v>5</v>
      </c>
      <c r="M140" s="225"/>
      <c r="N140" s="231">
        <v>10</v>
      </c>
    </row>
    <row r="141" spans="1:14" ht="18" customHeight="1">
      <c r="A141" s="155" t="s">
        <v>144</v>
      </c>
      <c r="B141" s="176" t="s">
        <v>239</v>
      </c>
      <c r="C141" s="231">
        <v>10</v>
      </c>
      <c r="D141" s="231">
        <v>10</v>
      </c>
      <c r="E141" s="226"/>
      <c r="F141" s="227">
        <v>12</v>
      </c>
      <c r="G141" s="234">
        <v>10</v>
      </c>
      <c r="H141" s="234">
        <v>10</v>
      </c>
      <c r="I141" s="226"/>
      <c r="J141" s="234">
        <v>10</v>
      </c>
      <c r="K141" s="231">
        <v>1</v>
      </c>
      <c r="L141" s="231">
        <v>2</v>
      </c>
      <c r="M141" s="225"/>
      <c r="N141" s="231">
        <v>10</v>
      </c>
    </row>
    <row r="142" spans="1:14" ht="18" customHeight="1">
      <c r="A142" s="155" t="s">
        <v>146</v>
      </c>
      <c r="B142" s="176" t="s">
        <v>245</v>
      </c>
      <c r="C142" s="227">
        <v>10</v>
      </c>
      <c r="D142" s="227">
        <v>10</v>
      </c>
      <c r="E142" s="226"/>
      <c r="F142" s="227">
        <v>12</v>
      </c>
      <c r="G142" s="234">
        <v>10</v>
      </c>
      <c r="H142" s="234">
        <v>10</v>
      </c>
      <c r="I142" s="226"/>
      <c r="J142" s="234">
        <v>12</v>
      </c>
      <c r="K142" s="231">
        <v>3</v>
      </c>
      <c r="L142" s="231">
        <v>3</v>
      </c>
      <c r="M142" s="225"/>
      <c r="N142" s="231">
        <v>12</v>
      </c>
    </row>
    <row r="143" spans="1:14" ht="18" customHeight="1">
      <c r="A143" s="155" t="s">
        <v>148</v>
      </c>
      <c r="B143" s="176" t="s">
        <v>246</v>
      </c>
      <c r="C143" s="227">
        <v>10</v>
      </c>
      <c r="D143" s="227">
        <v>10</v>
      </c>
      <c r="E143" s="226"/>
      <c r="F143" s="227">
        <v>12</v>
      </c>
      <c r="G143" s="234">
        <v>10</v>
      </c>
      <c r="H143" s="234">
        <v>8</v>
      </c>
      <c r="I143" s="226"/>
      <c r="J143" s="234">
        <v>10</v>
      </c>
      <c r="K143" s="231">
        <v>2</v>
      </c>
      <c r="L143" s="231">
        <v>0</v>
      </c>
      <c r="M143" s="225"/>
      <c r="N143" s="231">
        <v>10</v>
      </c>
    </row>
    <row r="144" spans="1:14" ht="18" customHeight="1">
      <c r="A144" s="155" t="s">
        <v>150</v>
      </c>
      <c r="B144" s="176" t="s">
        <v>238</v>
      </c>
      <c r="C144" s="227">
        <v>11</v>
      </c>
      <c r="D144" s="227">
        <v>13</v>
      </c>
      <c r="E144" s="226"/>
      <c r="F144" s="227">
        <v>16</v>
      </c>
      <c r="G144" s="234">
        <v>11</v>
      </c>
      <c r="H144" s="234">
        <v>10</v>
      </c>
      <c r="I144" s="226"/>
      <c r="J144" s="234">
        <v>13</v>
      </c>
      <c r="K144" s="231">
        <v>3</v>
      </c>
      <c r="L144" s="231">
        <v>1</v>
      </c>
      <c r="M144" s="225"/>
      <c r="N144" s="231">
        <v>13</v>
      </c>
    </row>
    <row r="145" spans="1:14" ht="18" customHeight="1">
      <c r="A145" s="153">
        <v>2</v>
      </c>
      <c r="B145" s="171" t="s">
        <v>653</v>
      </c>
      <c r="C145" s="225"/>
      <c r="D145" s="225"/>
      <c r="E145" s="226"/>
      <c r="F145" s="225"/>
      <c r="G145" s="225"/>
      <c r="H145" s="225"/>
      <c r="I145" s="226"/>
      <c r="J145" s="225"/>
      <c r="K145" s="231"/>
      <c r="L145" s="231"/>
      <c r="M145" s="225"/>
      <c r="N145" s="225"/>
    </row>
    <row r="146" spans="1:14" ht="18" customHeight="1">
      <c r="A146" s="154" t="s">
        <v>73</v>
      </c>
      <c r="B146" s="173" t="s">
        <v>235</v>
      </c>
      <c r="C146" s="227">
        <v>11</v>
      </c>
      <c r="D146" s="227">
        <v>9</v>
      </c>
      <c r="E146" s="228"/>
      <c r="F146" s="227">
        <v>12</v>
      </c>
      <c r="G146" s="234">
        <v>11</v>
      </c>
      <c r="H146" s="234">
        <v>9</v>
      </c>
      <c r="I146" s="235"/>
      <c r="J146" s="227">
        <v>10</v>
      </c>
      <c r="K146" s="231">
        <v>1</v>
      </c>
      <c r="L146" s="231">
        <v>0</v>
      </c>
      <c r="M146" s="227"/>
      <c r="N146" s="227">
        <v>10</v>
      </c>
    </row>
    <row r="147" spans="1:14" ht="18" customHeight="1">
      <c r="A147" s="169" t="s">
        <v>67</v>
      </c>
      <c r="B147" s="170" t="s">
        <v>300</v>
      </c>
      <c r="C147" s="255">
        <f>C148+C162</f>
        <v>131</v>
      </c>
      <c r="D147" s="255">
        <f t="shared" ref="D147:N147" si="19">D148+D162</f>
        <v>135</v>
      </c>
      <c r="E147" s="256"/>
      <c r="F147" s="255">
        <f t="shared" si="19"/>
        <v>162</v>
      </c>
      <c r="G147" s="255">
        <f t="shared" si="19"/>
        <v>131</v>
      </c>
      <c r="H147" s="255">
        <f t="shared" si="19"/>
        <v>130</v>
      </c>
      <c r="I147" s="256"/>
      <c r="J147" s="255">
        <f t="shared" si="19"/>
        <v>143</v>
      </c>
      <c r="K147" s="255">
        <f t="shared" si="19"/>
        <v>30</v>
      </c>
      <c r="L147" s="255">
        <f t="shared" si="19"/>
        <v>19</v>
      </c>
      <c r="M147" s="255"/>
      <c r="N147" s="255">
        <f t="shared" si="19"/>
        <v>143</v>
      </c>
    </row>
    <row r="148" spans="1:14" ht="18" customHeight="1">
      <c r="A148" s="156">
        <v>1</v>
      </c>
      <c r="B148" s="257" t="s">
        <v>652</v>
      </c>
      <c r="C148" s="236">
        <f>SUM(C149:C160)</f>
        <v>121</v>
      </c>
      <c r="D148" s="236">
        <f>SUM(D149:D160)</f>
        <v>125</v>
      </c>
      <c r="E148" s="226"/>
      <c r="F148" s="236">
        <f>SUM(F149:F160)</f>
        <v>150</v>
      </c>
      <c r="G148" s="236">
        <f>SUM(G149:G160)</f>
        <v>121</v>
      </c>
      <c r="H148" s="236">
        <f>SUM(H149:H160)</f>
        <v>121</v>
      </c>
      <c r="I148" s="226"/>
      <c r="J148" s="236">
        <f>SUM(J149:J160)</f>
        <v>131</v>
      </c>
      <c r="K148" s="236">
        <f>SUM(K149:K160)</f>
        <v>28</v>
      </c>
      <c r="L148" s="236">
        <f>SUM(L149:L160)</f>
        <v>19</v>
      </c>
      <c r="M148" s="236"/>
      <c r="N148" s="236">
        <f>SUM(N149:N160)</f>
        <v>131</v>
      </c>
    </row>
    <row r="149" spans="1:14" ht="18" customHeight="1">
      <c r="A149" s="157" t="s">
        <v>127</v>
      </c>
      <c r="B149" s="179" t="s">
        <v>308</v>
      </c>
      <c r="C149" s="237">
        <v>10</v>
      </c>
      <c r="D149" s="237">
        <v>10</v>
      </c>
      <c r="E149" s="226"/>
      <c r="F149" s="237">
        <v>12</v>
      </c>
      <c r="G149" s="237">
        <v>10</v>
      </c>
      <c r="H149" s="237">
        <v>10</v>
      </c>
      <c r="I149" s="226"/>
      <c r="J149" s="237">
        <v>7</v>
      </c>
      <c r="K149" s="237">
        <v>2</v>
      </c>
      <c r="L149" s="237">
        <v>0</v>
      </c>
      <c r="M149" s="237"/>
      <c r="N149" s="237">
        <v>7</v>
      </c>
    </row>
    <row r="150" spans="1:14" ht="18" customHeight="1">
      <c r="A150" s="157" t="s">
        <v>130</v>
      </c>
      <c r="B150" s="179" t="s">
        <v>310</v>
      </c>
      <c r="C150" s="237">
        <v>10</v>
      </c>
      <c r="D150" s="237">
        <v>10</v>
      </c>
      <c r="E150" s="226"/>
      <c r="F150" s="237">
        <v>12</v>
      </c>
      <c r="G150" s="237">
        <v>10</v>
      </c>
      <c r="H150" s="237">
        <v>10</v>
      </c>
      <c r="I150" s="226"/>
      <c r="J150" s="237">
        <v>10</v>
      </c>
      <c r="K150" s="237">
        <v>2</v>
      </c>
      <c r="L150" s="237">
        <v>1</v>
      </c>
      <c r="M150" s="237"/>
      <c r="N150" s="237">
        <v>10</v>
      </c>
    </row>
    <row r="151" spans="1:14" ht="18" customHeight="1">
      <c r="A151" s="157" t="s">
        <v>132</v>
      </c>
      <c r="B151" s="179" t="s">
        <v>309</v>
      </c>
      <c r="C151" s="237">
        <v>10</v>
      </c>
      <c r="D151" s="237">
        <v>10</v>
      </c>
      <c r="E151" s="226"/>
      <c r="F151" s="237">
        <v>12</v>
      </c>
      <c r="G151" s="237">
        <v>10</v>
      </c>
      <c r="H151" s="237">
        <v>8</v>
      </c>
      <c r="I151" s="226"/>
      <c r="J151" s="237">
        <v>12</v>
      </c>
      <c r="K151" s="237">
        <v>2</v>
      </c>
      <c r="L151" s="237">
        <v>1</v>
      </c>
      <c r="M151" s="237"/>
      <c r="N151" s="237">
        <v>12</v>
      </c>
    </row>
    <row r="152" spans="1:14" ht="18" customHeight="1">
      <c r="A152" s="157" t="s">
        <v>134</v>
      </c>
      <c r="B152" s="179" t="s">
        <v>311</v>
      </c>
      <c r="C152" s="237">
        <v>10</v>
      </c>
      <c r="D152" s="237">
        <v>10</v>
      </c>
      <c r="E152" s="226"/>
      <c r="F152" s="237">
        <v>12</v>
      </c>
      <c r="G152" s="237">
        <v>10</v>
      </c>
      <c r="H152" s="237">
        <v>10</v>
      </c>
      <c r="I152" s="226"/>
      <c r="J152" s="237">
        <v>11</v>
      </c>
      <c r="K152" s="237">
        <v>7</v>
      </c>
      <c r="L152" s="237">
        <v>3</v>
      </c>
      <c r="M152" s="237"/>
      <c r="N152" s="237">
        <v>11</v>
      </c>
    </row>
    <row r="153" spans="1:14" ht="18" customHeight="1">
      <c r="A153" s="157" t="s">
        <v>136</v>
      </c>
      <c r="B153" s="179" t="s">
        <v>312</v>
      </c>
      <c r="C153" s="237">
        <v>10</v>
      </c>
      <c r="D153" s="237">
        <v>10</v>
      </c>
      <c r="E153" s="226"/>
      <c r="F153" s="237">
        <v>12</v>
      </c>
      <c r="G153" s="237">
        <v>10</v>
      </c>
      <c r="H153" s="237">
        <v>10</v>
      </c>
      <c r="I153" s="226"/>
      <c r="J153" s="237">
        <v>12</v>
      </c>
      <c r="K153" s="237">
        <v>4</v>
      </c>
      <c r="L153" s="237">
        <v>1</v>
      </c>
      <c r="M153" s="237"/>
      <c r="N153" s="237">
        <v>12</v>
      </c>
    </row>
    <row r="154" spans="1:14" ht="18" customHeight="1">
      <c r="A154" s="157" t="s">
        <v>138</v>
      </c>
      <c r="B154" s="179" t="s">
        <v>313</v>
      </c>
      <c r="C154" s="237">
        <v>10</v>
      </c>
      <c r="D154" s="237">
        <v>10</v>
      </c>
      <c r="E154" s="226"/>
      <c r="F154" s="237">
        <v>12</v>
      </c>
      <c r="G154" s="237">
        <v>10</v>
      </c>
      <c r="H154" s="237">
        <v>10</v>
      </c>
      <c r="I154" s="226"/>
      <c r="J154" s="237">
        <v>10</v>
      </c>
      <c r="K154" s="237">
        <v>1</v>
      </c>
      <c r="L154" s="237">
        <v>0</v>
      </c>
      <c r="M154" s="237"/>
      <c r="N154" s="237">
        <v>10</v>
      </c>
    </row>
    <row r="155" spans="1:14" ht="18" customHeight="1">
      <c r="A155" s="157" t="s">
        <v>140</v>
      </c>
      <c r="B155" s="179" t="s">
        <v>307</v>
      </c>
      <c r="C155" s="237">
        <v>10</v>
      </c>
      <c r="D155" s="237">
        <v>10</v>
      </c>
      <c r="E155" s="226"/>
      <c r="F155" s="237">
        <v>12</v>
      </c>
      <c r="G155" s="237">
        <v>10</v>
      </c>
      <c r="H155" s="237">
        <v>10</v>
      </c>
      <c r="I155" s="226"/>
      <c r="J155" s="237">
        <v>10</v>
      </c>
      <c r="K155" s="237">
        <v>1</v>
      </c>
      <c r="L155" s="237">
        <v>0</v>
      </c>
      <c r="M155" s="237"/>
      <c r="N155" s="237">
        <v>10</v>
      </c>
    </row>
    <row r="156" spans="1:14" ht="18" customHeight="1">
      <c r="A156" s="157" t="s">
        <v>142</v>
      </c>
      <c r="B156" s="179" t="s">
        <v>306</v>
      </c>
      <c r="C156" s="237">
        <v>10</v>
      </c>
      <c r="D156" s="237">
        <v>10</v>
      </c>
      <c r="E156" s="226"/>
      <c r="F156" s="237">
        <v>12</v>
      </c>
      <c r="G156" s="237">
        <v>10</v>
      </c>
      <c r="H156" s="237">
        <v>10</v>
      </c>
      <c r="I156" s="226"/>
      <c r="J156" s="237">
        <v>12</v>
      </c>
      <c r="K156" s="237">
        <v>5</v>
      </c>
      <c r="L156" s="237">
        <v>2</v>
      </c>
      <c r="M156" s="237"/>
      <c r="N156" s="237">
        <v>12</v>
      </c>
    </row>
    <row r="157" spans="1:14" ht="18" customHeight="1">
      <c r="A157" s="157" t="s">
        <v>144</v>
      </c>
      <c r="B157" s="179" t="s">
        <v>305</v>
      </c>
      <c r="C157" s="237">
        <v>11</v>
      </c>
      <c r="D157" s="237">
        <v>13</v>
      </c>
      <c r="E157" s="226"/>
      <c r="F157" s="237">
        <v>16</v>
      </c>
      <c r="G157" s="237">
        <v>11</v>
      </c>
      <c r="H157" s="237">
        <v>12</v>
      </c>
      <c r="I157" s="226"/>
      <c r="J157" s="237">
        <v>13</v>
      </c>
      <c r="K157" s="237">
        <v>0</v>
      </c>
      <c r="L157" s="237">
        <v>4</v>
      </c>
      <c r="M157" s="237"/>
      <c r="N157" s="237">
        <v>13</v>
      </c>
    </row>
    <row r="158" spans="1:14" ht="18" customHeight="1">
      <c r="A158" s="157" t="s">
        <v>146</v>
      </c>
      <c r="B158" s="179" t="s">
        <v>304</v>
      </c>
      <c r="C158" s="237">
        <v>10</v>
      </c>
      <c r="D158" s="237">
        <v>12</v>
      </c>
      <c r="E158" s="226"/>
      <c r="F158" s="237">
        <v>14</v>
      </c>
      <c r="G158" s="237">
        <v>10</v>
      </c>
      <c r="H158" s="237">
        <v>12</v>
      </c>
      <c r="I158" s="226"/>
      <c r="J158" s="237">
        <v>11</v>
      </c>
      <c r="K158" s="237">
        <v>0</v>
      </c>
      <c r="L158" s="237">
        <v>4</v>
      </c>
      <c r="M158" s="237"/>
      <c r="N158" s="237">
        <v>11</v>
      </c>
    </row>
    <row r="159" spans="1:14" ht="18" customHeight="1">
      <c r="A159" s="157" t="s">
        <v>148</v>
      </c>
      <c r="B159" s="179" t="s">
        <v>303</v>
      </c>
      <c r="C159" s="237">
        <v>10</v>
      </c>
      <c r="D159" s="237">
        <v>10</v>
      </c>
      <c r="E159" s="226"/>
      <c r="F159" s="237">
        <v>12</v>
      </c>
      <c r="G159" s="237">
        <v>10</v>
      </c>
      <c r="H159" s="237">
        <v>9</v>
      </c>
      <c r="I159" s="226"/>
      <c r="J159" s="237">
        <v>11</v>
      </c>
      <c r="K159" s="237">
        <v>3</v>
      </c>
      <c r="L159" s="237">
        <v>1</v>
      </c>
      <c r="M159" s="237"/>
      <c r="N159" s="237">
        <v>11</v>
      </c>
    </row>
    <row r="160" spans="1:14" ht="18" customHeight="1">
      <c r="A160" s="158" t="s">
        <v>150</v>
      </c>
      <c r="B160" s="180" t="s">
        <v>302</v>
      </c>
      <c r="C160" s="238">
        <v>10</v>
      </c>
      <c r="D160" s="238">
        <v>10</v>
      </c>
      <c r="E160" s="239"/>
      <c r="F160" s="238">
        <v>12</v>
      </c>
      <c r="G160" s="238">
        <v>10</v>
      </c>
      <c r="H160" s="238">
        <v>10</v>
      </c>
      <c r="I160" s="239"/>
      <c r="J160" s="238">
        <v>12</v>
      </c>
      <c r="K160" s="238">
        <v>1</v>
      </c>
      <c r="L160" s="238">
        <v>2</v>
      </c>
      <c r="M160" s="238"/>
      <c r="N160" s="238">
        <v>12</v>
      </c>
    </row>
    <row r="161" spans="1:14" ht="18" customHeight="1">
      <c r="A161" s="159">
        <v>2</v>
      </c>
      <c r="B161" s="181" t="s">
        <v>660</v>
      </c>
      <c r="C161" s="240"/>
      <c r="D161" s="240"/>
      <c r="E161" s="226"/>
      <c r="F161" s="240"/>
      <c r="G161" s="240"/>
      <c r="H161" s="240"/>
      <c r="I161" s="226"/>
      <c r="J161" s="240"/>
      <c r="K161" s="240"/>
      <c r="L161" s="240"/>
      <c r="M161" s="240"/>
      <c r="N161" s="240"/>
    </row>
    <row r="162" spans="1:14" ht="18" customHeight="1">
      <c r="A162" s="160" t="s">
        <v>73</v>
      </c>
      <c r="B162" s="182" t="s">
        <v>301</v>
      </c>
      <c r="C162" s="229">
        <v>10</v>
      </c>
      <c r="D162" s="229">
        <v>10</v>
      </c>
      <c r="E162" s="226"/>
      <c r="F162" s="229">
        <v>12</v>
      </c>
      <c r="G162" s="229">
        <v>10</v>
      </c>
      <c r="H162" s="229">
        <v>9</v>
      </c>
      <c r="I162" s="226"/>
      <c r="J162" s="229">
        <v>12</v>
      </c>
      <c r="K162" s="229">
        <v>2</v>
      </c>
      <c r="L162" s="229">
        <v>0</v>
      </c>
      <c r="M162" s="229"/>
      <c r="N162" s="229">
        <v>12</v>
      </c>
    </row>
    <row r="163" spans="1:14" ht="18" customHeight="1">
      <c r="A163" s="169" t="s">
        <v>68</v>
      </c>
      <c r="B163" s="170" t="s">
        <v>288</v>
      </c>
      <c r="C163" s="255">
        <f>C164</f>
        <v>104</v>
      </c>
      <c r="D163" s="255">
        <f t="shared" ref="D163:N163" si="20">D164</f>
        <v>104</v>
      </c>
      <c r="E163" s="256"/>
      <c r="F163" s="255">
        <f t="shared" si="20"/>
        <v>128</v>
      </c>
      <c r="G163" s="255">
        <f t="shared" si="20"/>
        <v>97</v>
      </c>
      <c r="H163" s="255">
        <f t="shared" si="20"/>
        <v>92</v>
      </c>
      <c r="I163" s="256"/>
      <c r="J163" s="255">
        <f t="shared" si="20"/>
        <v>100</v>
      </c>
      <c r="K163" s="255">
        <f t="shared" si="20"/>
        <v>47</v>
      </c>
      <c r="L163" s="255">
        <f t="shared" si="20"/>
        <v>13</v>
      </c>
      <c r="M163" s="255"/>
      <c r="N163" s="255">
        <f t="shared" si="20"/>
        <v>100</v>
      </c>
    </row>
    <row r="164" spans="1:14" ht="18" customHeight="1">
      <c r="A164" s="153">
        <v>1</v>
      </c>
      <c r="B164" s="171" t="s">
        <v>652</v>
      </c>
      <c r="C164" s="225">
        <f>SUM(C165:C174)</f>
        <v>104</v>
      </c>
      <c r="D164" s="225">
        <f t="shared" ref="D164:N164" si="21">SUM(D165:D174)</f>
        <v>104</v>
      </c>
      <c r="E164" s="226"/>
      <c r="F164" s="225">
        <f t="shared" si="21"/>
        <v>128</v>
      </c>
      <c r="G164" s="225">
        <f t="shared" si="21"/>
        <v>97</v>
      </c>
      <c r="H164" s="225">
        <f t="shared" si="21"/>
        <v>92</v>
      </c>
      <c r="I164" s="226"/>
      <c r="J164" s="225">
        <f t="shared" si="21"/>
        <v>100</v>
      </c>
      <c r="K164" s="225">
        <f t="shared" si="21"/>
        <v>47</v>
      </c>
      <c r="L164" s="225">
        <f t="shared" si="21"/>
        <v>13</v>
      </c>
      <c r="M164" s="225"/>
      <c r="N164" s="225">
        <f t="shared" si="21"/>
        <v>100</v>
      </c>
    </row>
    <row r="165" spans="1:14" ht="18" customHeight="1">
      <c r="A165" s="154" t="s">
        <v>127</v>
      </c>
      <c r="B165" s="173" t="s">
        <v>289</v>
      </c>
      <c r="C165" s="227">
        <v>10</v>
      </c>
      <c r="D165" s="227">
        <v>10</v>
      </c>
      <c r="E165" s="228"/>
      <c r="F165" s="227">
        <v>12</v>
      </c>
      <c r="G165" s="227">
        <v>10</v>
      </c>
      <c r="H165" s="227">
        <v>10</v>
      </c>
      <c r="I165" s="228"/>
      <c r="J165" s="227">
        <v>11</v>
      </c>
      <c r="K165" s="227">
        <v>5</v>
      </c>
      <c r="L165" s="227">
        <v>3</v>
      </c>
      <c r="M165" s="227"/>
      <c r="N165" s="227">
        <v>11</v>
      </c>
    </row>
    <row r="166" spans="1:14" ht="18" customHeight="1">
      <c r="A166" s="154" t="s">
        <v>72</v>
      </c>
      <c r="B166" s="173" t="s">
        <v>290</v>
      </c>
      <c r="C166" s="227">
        <v>10</v>
      </c>
      <c r="D166" s="227">
        <v>10</v>
      </c>
      <c r="E166" s="228"/>
      <c r="F166" s="227">
        <v>12</v>
      </c>
      <c r="G166" s="227">
        <v>9</v>
      </c>
      <c r="H166" s="227">
        <v>9</v>
      </c>
      <c r="I166" s="228"/>
      <c r="J166" s="227">
        <v>11</v>
      </c>
      <c r="K166" s="227">
        <v>6</v>
      </c>
      <c r="L166" s="227">
        <v>2</v>
      </c>
      <c r="M166" s="227"/>
      <c r="N166" s="227">
        <v>11</v>
      </c>
    </row>
    <row r="167" spans="1:14" ht="18" customHeight="1">
      <c r="A167" s="154" t="s">
        <v>130</v>
      </c>
      <c r="B167" s="173" t="s">
        <v>291</v>
      </c>
      <c r="C167" s="227">
        <v>11</v>
      </c>
      <c r="D167" s="227">
        <v>12</v>
      </c>
      <c r="E167" s="228"/>
      <c r="F167" s="227">
        <v>15</v>
      </c>
      <c r="G167" s="227">
        <v>10</v>
      </c>
      <c r="H167" s="227">
        <v>10</v>
      </c>
      <c r="I167" s="228"/>
      <c r="J167" s="227">
        <v>9</v>
      </c>
      <c r="K167" s="227">
        <v>3</v>
      </c>
      <c r="L167" s="227">
        <v>1</v>
      </c>
      <c r="M167" s="227"/>
      <c r="N167" s="227">
        <v>9</v>
      </c>
    </row>
    <row r="168" spans="1:14" ht="18" customHeight="1">
      <c r="A168" s="154" t="s">
        <v>132</v>
      </c>
      <c r="B168" s="173" t="s">
        <v>292</v>
      </c>
      <c r="C168" s="227">
        <v>10</v>
      </c>
      <c r="D168" s="227">
        <v>10</v>
      </c>
      <c r="E168" s="228"/>
      <c r="F168" s="227">
        <v>12</v>
      </c>
      <c r="G168" s="227">
        <v>10</v>
      </c>
      <c r="H168" s="227">
        <v>10</v>
      </c>
      <c r="I168" s="228"/>
      <c r="J168" s="227">
        <v>11</v>
      </c>
      <c r="K168" s="227">
        <v>5</v>
      </c>
      <c r="L168" s="227"/>
      <c r="M168" s="227"/>
      <c r="N168" s="227">
        <v>11</v>
      </c>
    </row>
    <row r="169" spans="1:14" ht="18" customHeight="1">
      <c r="A169" s="154" t="s">
        <v>134</v>
      </c>
      <c r="B169" s="173" t="s">
        <v>294</v>
      </c>
      <c r="C169" s="227">
        <v>10</v>
      </c>
      <c r="D169" s="227">
        <v>10</v>
      </c>
      <c r="E169" s="228"/>
      <c r="F169" s="227">
        <v>12</v>
      </c>
      <c r="G169" s="227">
        <v>10</v>
      </c>
      <c r="H169" s="227">
        <v>9</v>
      </c>
      <c r="I169" s="228"/>
      <c r="J169" s="227">
        <v>11</v>
      </c>
      <c r="K169" s="227">
        <v>3</v>
      </c>
      <c r="L169" s="227">
        <v>1</v>
      </c>
      <c r="M169" s="227"/>
      <c r="N169" s="227">
        <v>11</v>
      </c>
    </row>
    <row r="170" spans="1:14" ht="18" customHeight="1">
      <c r="A170" s="154" t="s">
        <v>136</v>
      </c>
      <c r="B170" s="173" t="s">
        <v>293</v>
      </c>
      <c r="C170" s="227">
        <v>10</v>
      </c>
      <c r="D170" s="227">
        <v>10</v>
      </c>
      <c r="E170" s="228"/>
      <c r="F170" s="227">
        <v>12</v>
      </c>
      <c r="G170" s="227">
        <v>9</v>
      </c>
      <c r="H170" s="227">
        <v>7</v>
      </c>
      <c r="I170" s="228"/>
      <c r="J170" s="227">
        <v>10</v>
      </c>
      <c r="K170" s="227">
        <v>4</v>
      </c>
      <c r="L170" s="227">
        <v>1</v>
      </c>
      <c r="M170" s="227"/>
      <c r="N170" s="227">
        <v>10</v>
      </c>
    </row>
    <row r="171" spans="1:14" ht="18" customHeight="1">
      <c r="A171" s="154" t="s">
        <v>138</v>
      </c>
      <c r="B171" s="173" t="s">
        <v>296</v>
      </c>
      <c r="C171" s="227">
        <v>11</v>
      </c>
      <c r="D171" s="227">
        <v>10</v>
      </c>
      <c r="E171" s="228"/>
      <c r="F171" s="227">
        <v>13</v>
      </c>
      <c r="G171" s="227">
        <v>9</v>
      </c>
      <c r="H171" s="227">
        <v>7</v>
      </c>
      <c r="I171" s="228"/>
      <c r="J171" s="227">
        <v>10</v>
      </c>
      <c r="K171" s="227">
        <v>2</v>
      </c>
      <c r="L171" s="227">
        <v>1</v>
      </c>
      <c r="M171" s="227"/>
      <c r="N171" s="227">
        <v>10</v>
      </c>
    </row>
    <row r="172" spans="1:14" ht="18" customHeight="1">
      <c r="A172" s="154" t="s">
        <v>140</v>
      </c>
      <c r="B172" s="173" t="s">
        <v>295</v>
      </c>
      <c r="C172" s="227">
        <v>10</v>
      </c>
      <c r="D172" s="227">
        <v>10</v>
      </c>
      <c r="E172" s="228"/>
      <c r="F172" s="227">
        <v>12</v>
      </c>
      <c r="G172" s="227">
        <v>10</v>
      </c>
      <c r="H172" s="227">
        <v>10</v>
      </c>
      <c r="I172" s="228"/>
      <c r="J172" s="227">
        <v>9</v>
      </c>
      <c r="K172" s="227">
        <v>7</v>
      </c>
      <c r="L172" s="227"/>
      <c r="M172" s="227"/>
      <c r="N172" s="227">
        <v>9</v>
      </c>
    </row>
    <row r="173" spans="1:14" ht="18" customHeight="1">
      <c r="A173" s="154" t="s">
        <v>142</v>
      </c>
      <c r="B173" s="173" t="s">
        <v>298</v>
      </c>
      <c r="C173" s="227">
        <v>11</v>
      </c>
      <c r="D173" s="227">
        <v>12</v>
      </c>
      <c r="E173" s="228"/>
      <c r="F173" s="227">
        <v>15</v>
      </c>
      <c r="G173" s="227">
        <v>10</v>
      </c>
      <c r="H173" s="227">
        <v>10</v>
      </c>
      <c r="I173" s="228"/>
      <c r="J173" s="227">
        <v>10</v>
      </c>
      <c r="K173" s="227">
        <v>8</v>
      </c>
      <c r="L173" s="227">
        <v>1</v>
      </c>
      <c r="M173" s="227"/>
      <c r="N173" s="227">
        <v>10</v>
      </c>
    </row>
    <row r="174" spans="1:14" ht="18" customHeight="1">
      <c r="A174" s="154" t="s">
        <v>144</v>
      </c>
      <c r="B174" s="173" t="s">
        <v>297</v>
      </c>
      <c r="C174" s="227">
        <v>11</v>
      </c>
      <c r="D174" s="227">
        <v>10</v>
      </c>
      <c r="E174" s="228"/>
      <c r="F174" s="227">
        <v>13</v>
      </c>
      <c r="G174" s="227">
        <v>10</v>
      </c>
      <c r="H174" s="227">
        <v>10</v>
      </c>
      <c r="I174" s="228"/>
      <c r="J174" s="227">
        <v>8</v>
      </c>
      <c r="K174" s="227">
        <v>4</v>
      </c>
      <c r="L174" s="227">
        <v>3</v>
      </c>
      <c r="M174" s="227"/>
      <c r="N174" s="227">
        <v>8</v>
      </c>
    </row>
    <row r="175" spans="1:14" ht="18" customHeight="1">
      <c r="A175" s="169" t="s">
        <v>69</v>
      </c>
      <c r="B175" s="170" t="s">
        <v>180</v>
      </c>
      <c r="C175" s="255">
        <f>SUM(C176,C197)</f>
        <v>229</v>
      </c>
      <c r="D175" s="255">
        <f t="shared" ref="D175:N175" si="22">SUM(D176,D197)</f>
        <v>229</v>
      </c>
      <c r="E175" s="256"/>
      <c r="F175" s="255">
        <f t="shared" si="22"/>
        <v>279</v>
      </c>
      <c r="G175" s="255">
        <f t="shared" si="22"/>
        <v>213</v>
      </c>
      <c r="H175" s="255">
        <f t="shared" si="22"/>
        <v>189</v>
      </c>
      <c r="I175" s="256"/>
      <c r="J175" s="255">
        <f t="shared" si="22"/>
        <v>239</v>
      </c>
      <c r="K175" s="255">
        <f t="shared" si="22"/>
        <v>46</v>
      </c>
      <c r="L175" s="255">
        <f t="shared" si="22"/>
        <v>34</v>
      </c>
      <c r="M175" s="255"/>
      <c r="N175" s="255">
        <f t="shared" si="22"/>
        <v>239</v>
      </c>
    </row>
    <row r="176" spans="1:14" ht="18" customHeight="1">
      <c r="A176" s="153">
        <v>1</v>
      </c>
      <c r="B176" s="171" t="s">
        <v>652</v>
      </c>
      <c r="C176" s="225">
        <f>SUM(C177:C195)</f>
        <v>218</v>
      </c>
      <c r="D176" s="225">
        <f t="shared" ref="D176:N176" si="23">SUM(D177:D195)</f>
        <v>215</v>
      </c>
      <c r="E176" s="226"/>
      <c r="F176" s="225">
        <f t="shared" si="23"/>
        <v>262</v>
      </c>
      <c r="G176" s="225">
        <f t="shared" si="23"/>
        <v>202</v>
      </c>
      <c r="H176" s="225">
        <f t="shared" si="23"/>
        <v>181</v>
      </c>
      <c r="I176" s="226"/>
      <c r="J176" s="225">
        <f t="shared" si="23"/>
        <v>227</v>
      </c>
      <c r="K176" s="225">
        <f t="shared" si="23"/>
        <v>44</v>
      </c>
      <c r="L176" s="225">
        <f t="shared" si="23"/>
        <v>34</v>
      </c>
      <c r="M176" s="225"/>
      <c r="N176" s="225">
        <f t="shared" si="23"/>
        <v>227</v>
      </c>
    </row>
    <row r="177" spans="1:14" ht="18" customHeight="1">
      <c r="A177" s="154" t="s">
        <v>127</v>
      </c>
      <c r="B177" s="175" t="s">
        <v>198</v>
      </c>
      <c r="C177" s="227">
        <v>11</v>
      </c>
      <c r="D177" s="227">
        <v>12</v>
      </c>
      <c r="E177" s="227"/>
      <c r="F177" s="227">
        <v>15</v>
      </c>
      <c r="G177" s="231">
        <v>11</v>
      </c>
      <c r="H177" s="231">
        <v>11</v>
      </c>
      <c r="I177" s="227"/>
      <c r="J177" s="227">
        <v>10</v>
      </c>
      <c r="K177" s="234">
        <v>2</v>
      </c>
      <c r="L177" s="231">
        <v>5</v>
      </c>
      <c r="M177" s="227"/>
      <c r="N177" s="227">
        <f>J177</f>
        <v>10</v>
      </c>
    </row>
    <row r="178" spans="1:14" ht="18" customHeight="1">
      <c r="A178" s="154" t="s">
        <v>72</v>
      </c>
      <c r="B178" s="175" t="s">
        <v>680</v>
      </c>
      <c r="C178" s="227">
        <v>11</v>
      </c>
      <c r="D178" s="227">
        <v>11</v>
      </c>
      <c r="E178" s="227"/>
      <c r="F178" s="227">
        <v>14</v>
      </c>
      <c r="G178" s="231">
        <v>10</v>
      </c>
      <c r="H178" s="231">
        <v>7</v>
      </c>
      <c r="I178" s="227"/>
      <c r="J178" s="227">
        <v>12</v>
      </c>
      <c r="K178" s="234">
        <v>1</v>
      </c>
      <c r="L178" s="231">
        <v>2</v>
      </c>
      <c r="M178" s="227"/>
      <c r="N178" s="227">
        <f t="shared" ref="N178:N195" si="24">J178</f>
        <v>12</v>
      </c>
    </row>
    <row r="179" spans="1:14" ht="18" customHeight="1">
      <c r="A179" s="154" t="s">
        <v>130</v>
      </c>
      <c r="B179" s="175" t="s">
        <v>183</v>
      </c>
      <c r="C179" s="227">
        <v>11</v>
      </c>
      <c r="D179" s="227">
        <v>11</v>
      </c>
      <c r="E179" s="227"/>
      <c r="F179" s="227">
        <v>14</v>
      </c>
      <c r="G179" s="231">
        <v>10</v>
      </c>
      <c r="H179" s="231">
        <v>8</v>
      </c>
      <c r="I179" s="227"/>
      <c r="J179" s="227">
        <v>11</v>
      </c>
      <c r="K179" s="234">
        <v>3</v>
      </c>
      <c r="L179" s="231">
        <v>4</v>
      </c>
      <c r="M179" s="227"/>
      <c r="N179" s="227">
        <f t="shared" si="24"/>
        <v>11</v>
      </c>
    </row>
    <row r="180" spans="1:14" ht="18" customHeight="1">
      <c r="A180" s="154" t="s">
        <v>132</v>
      </c>
      <c r="B180" s="175" t="s">
        <v>196</v>
      </c>
      <c r="C180" s="227">
        <v>11</v>
      </c>
      <c r="D180" s="227">
        <v>11</v>
      </c>
      <c r="E180" s="227"/>
      <c r="F180" s="227">
        <v>14</v>
      </c>
      <c r="G180" s="231">
        <v>11</v>
      </c>
      <c r="H180" s="231">
        <v>9</v>
      </c>
      <c r="I180" s="227"/>
      <c r="J180" s="227">
        <v>14</v>
      </c>
      <c r="K180" s="234">
        <v>4</v>
      </c>
      <c r="L180" s="231">
        <v>2</v>
      </c>
      <c r="M180" s="227"/>
      <c r="N180" s="227">
        <f t="shared" si="24"/>
        <v>14</v>
      </c>
    </row>
    <row r="181" spans="1:14" ht="18" customHeight="1">
      <c r="A181" s="154" t="s">
        <v>134</v>
      </c>
      <c r="B181" s="175" t="s">
        <v>188</v>
      </c>
      <c r="C181" s="227">
        <v>11</v>
      </c>
      <c r="D181" s="227">
        <v>11</v>
      </c>
      <c r="E181" s="227"/>
      <c r="F181" s="227">
        <v>14</v>
      </c>
      <c r="G181" s="231">
        <v>11</v>
      </c>
      <c r="H181" s="231">
        <v>11</v>
      </c>
      <c r="I181" s="227"/>
      <c r="J181" s="227">
        <v>10</v>
      </c>
      <c r="K181" s="234">
        <v>1</v>
      </c>
      <c r="L181" s="231">
        <v>3</v>
      </c>
      <c r="M181" s="227"/>
      <c r="N181" s="227">
        <f t="shared" si="24"/>
        <v>10</v>
      </c>
    </row>
    <row r="182" spans="1:14" ht="18" customHeight="1">
      <c r="A182" s="154" t="s">
        <v>136</v>
      </c>
      <c r="B182" s="175" t="s">
        <v>200</v>
      </c>
      <c r="C182" s="227">
        <v>11</v>
      </c>
      <c r="D182" s="227">
        <v>11</v>
      </c>
      <c r="E182" s="227"/>
      <c r="F182" s="227">
        <v>14</v>
      </c>
      <c r="G182" s="231">
        <v>11</v>
      </c>
      <c r="H182" s="231">
        <v>9</v>
      </c>
      <c r="I182" s="227"/>
      <c r="J182" s="227">
        <v>11</v>
      </c>
      <c r="K182" s="241">
        <v>0</v>
      </c>
      <c r="L182" s="242">
        <v>2</v>
      </c>
      <c r="M182" s="227"/>
      <c r="N182" s="227">
        <f t="shared" si="24"/>
        <v>11</v>
      </c>
    </row>
    <row r="183" spans="1:14" ht="18" customHeight="1">
      <c r="A183" s="154" t="s">
        <v>138</v>
      </c>
      <c r="B183" s="175" t="s">
        <v>681</v>
      </c>
      <c r="C183" s="227">
        <v>11</v>
      </c>
      <c r="D183" s="227">
        <v>12</v>
      </c>
      <c r="E183" s="227"/>
      <c r="F183" s="227">
        <v>15</v>
      </c>
      <c r="G183" s="231">
        <v>11</v>
      </c>
      <c r="H183" s="231">
        <v>10</v>
      </c>
      <c r="I183" s="227"/>
      <c r="J183" s="227">
        <v>13</v>
      </c>
      <c r="K183" s="234">
        <v>3</v>
      </c>
      <c r="L183" s="231">
        <v>1</v>
      </c>
      <c r="M183" s="227"/>
      <c r="N183" s="227">
        <f t="shared" si="24"/>
        <v>13</v>
      </c>
    </row>
    <row r="184" spans="1:14" ht="18" customHeight="1">
      <c r="A184" s="154" t="s">
        <v>140</v>
      </c>
      <c r="B184" s="175" t="s">
        <v>195</v>
      </c>
      <c r="C184" s="227">
        <v>11</v>
      </c>
      <c r="D184" s="227">
        <v>11</v>
      </c>
      <c r="E184" s="227"/>
      <c r="F184" s="227">
        <v>14</v>
      </c>
      <c r="G184" s="231">
        <v>10</v>
      </c>
      <c r="H184" s="231">
        <v>9</v>
      </c>
      <c r="I184" s="227"/>
      <c r="J184" s="227">
        <v>14</v>
      </c>
      <c r="K184" s="234">
        <v>4</v>
      </c>
      <c r="L184" s="231">
        <v>2</v>
      </c>
      <c r="M184" s="227"/>
      <c r="N184" s="227">
        <f t="shared" si="24"/>
        <v>14</v>
      </c>
    </row>
    <row r="185" spans="1:14" ht="18" customHeight="1">
      <c r="A185" s="154" t="s">
        <v>142</v>
      </c>
      <c r="B185" s="175" t="s">
        <v>194</v>
      </c>
      <c r="C185" s="227">
        <v>11</v>
      </c>
      <c r="D185" s="227">
        <v>12</v>
      </c>
      <c r="E185" s="227"/>
      <c r="F185" s="227">
        <v>15</v>
      </c>
      <c r="G185" s="231">
        <v>10</v>
      </c>
      <c r="H185" s="231">
        <v>10</v>
      </c>
      <c r="I185" s="227"/>
      <c r="J185" s="227">
        <v>14</v>
      </c>
      <c r="K185" s="234">
        <v>2</v>
      </c>
      <c r="L185" s="231">
        <v>1</v>
      </c>
      <c r="M185" s="227"/>
      <c r="N185" s="227">
        <f t="shared" si="24"/>
        <v>14</v>
      </c>
    </row>
    <row r="186" spans="1:14" ht="18" customHeight="1">
      <c r="A186" s="154" t="s">
        <v>144</v>
      </c>
      <c r="B186" s="175" t="s">
        <v>199</v>
      </c>
      <c r="C186" s="227">
        <v>11</v>
      </c>
      <c r="D186" s="227">
        <v>12</v>
      </c>
      <c r="E186" s="227"/>
      <c r="F186" s="227">
        <v>15</v>
      </c>
      <c r="G186" s="231">
        <v>11</v>
      </c>
      <c r="H186" s="231">
        <v>10</v>
      </c>
      <c r="I186" s="227"/>
      <c r="J186" s="227">
        <v>13</v>
      </c>
      <c r="K186" s="234">
        <v>3</v>
      </c>
      <c r="L186" s="231">
        <v>2</v>
      </c>
      <c r="M186" s="227"/>
      <c r="N186" s="227">
        <f t="shared" si="24"/>
        <v>13</v>
      </c>
    </row>
    <row r="187" spans="1:14" ht="18" customHeight="1">
      <c r="A187" s="154" t="s">
        <v>146</v>
      </c>
      <c r="B187" s="175" t="s">
        <v>187</v>
      </c>
      <c r="C187" s="227">
        <v>11</v>
      </c>
      <c r="D187" s="227">
        <v>9</v>
      </c>
      <c r="E187" s="227"/>
      <c r="F187" s="227">
        <v>12</v>
      </c>
      <c r="G187" s="231">
        <v>10</v>
      </c>
      <c r="H187" s="231">
        <v>8</v>
      </c>
      <c r="I187" s="227"/>
      <c r="J187" s="227">
        <v>11</v>
      </c>
      <c r="K187" s="234">
        <v>2</v>
      </c>
      <c r="L187" s="231">
        <v>1</v>
      </c>
      <c r="M187" s="227"/>
      <c r="N187" s="227">
        <f t="shared" si="24"/>
        <v>11</v>
      </c>
    </row>
    <row r="188" spans="1:14" ht="18" customHeight="1">
      <c r="A188" s="154" t="s">
        <v>148</v>
      </c>
      <c r="B188" s="173" t="s">
        <v>191</v>
      </c>
      <c r="C188" s="231">
        <v>17</v>
      </c>
      <c r="D188" s="231">
        <v>20</v>
      </c>
      <c r="E188" s="231"/>
      <c r="F188" s="231">
        <v>18</v>
      </c>
      <c r="G188" s="231">
        <v>13</v>
      </c>
      <c r="H188" s="231">
        <v>19</v>
      </c>
      <c r="I188" s="231"/>
      <c r="J188" s="231">
        <v>16</v>
      </c>
      <c r="K188" s="234">
        <v>2</v>
      </c>
      <c r="L188" s="231">
        <v>1</v>
      </c>
      <c r="M188" s="231"/>
      <c r="N188" s="227">
        <f t="shared" si="24"/>
        <v>16</v>
      </c>
    </row>
    <row r="189" spans="1:14" ht="18" customHeight="1">
      <c r="A189" s="154" t="s">
        <v>150</v>
      </c>
      <c r="B189" s="175" t="s">
        <v>189</v>
      </c>
      <c r="C189" s="227">
        <v>11</v>
      </c>
      <c r="D189" s="227">
        <v>9</v>
      </c>
      <c r="E189" s="227"/>
      <c r="F189" s="227">
        <v>12</v>
      </c>
      <c r="G189" s="231">
        <v>10</v>
      </c>
      <c r="H189" s="231">
        <v>9</v>
      </c>
      <c r="I189" s="227"/>
      <c r="J189" s="227">
        <v>9</v>
      </c>
      <c r="K189" s="234">
        <v>2</v>
      </c>
      <c r="L189" s="231">
        <v>1</v>
      </c>
      <c r="M189" s="227"/>
      <c r="N189" s="227">
        <f t="shared" si="24"/>
        <v>9</v>
      </c>
    </row>
    <row r="190" spans="1:14" ht="18" customHeight="1">
      <c r="A190" s="154" t="s">
        <v>152</v>
      </c>
      <c r="B190" s="175" t="s">
        <v>184</v>
      </c>
      <c r="C190" s="227">
        <v>11</v>
      </c>
      <c r="D190" s="227">
        <v>9</v>
      </c>
      <c r="E190" s="227"/>
      <c r="F190" s="227">
        <v>12</v>
      </c>
      <c r="G190" s="231">
        <v>11</v>
      </c>
      <c r="H190" s="231">
        <v>7</v>
      </c>
      <c r="I190" s="227"/>
      <c r="J190" s="227">
        <v>12</v>
      </c>
      <c r="K190" s="234">
        <v>4</v>
      </c>
      <c r="L190" s="231">
        <v>1</v>
      </c>
      <c r="M190" s="227"/>
      <c r="N190" s="227">
        <f t="shared" si="24"/>
        <v>12</v>
      </c>
    </row>
    <row r="191" spans="1:14" ht="18" customHeight="1">
      <c r="A191" s="154" t="s">
        <v>154</v>
      </c>
      <c r="B191" s="173" t="s">
        <v>193</v>
      </c>
      <c r="C191" s="231">
        <v>14</v>
      </c>
      <c r="D191" s="231">
        <v>18</v>
      </c>
      <c r="E191" s="231"/>
      <c r="F191" s="231">
        <v>16</v>
      </c>
      <c r="G191" s="231">
        <v>11</v>
      </c>
      <c r="H191" s="231">
        <v>13</v>
      </c>
      <c r="I191" s="231"/>
      <c r="J191" s="231">
        <v>18</v>
      </c>
      <c r="K191" s="234">
        <v>2</v>
      </c>
      <c r="L191" s="231">
        <v>2</v>
      </c>
      <c r="M191" s="231"/>
      <c r="N191" s="227">
        <f t="shared" si="24"/>
        <v>18</v>
      </c>
    </row>
    <row r="192" spans="1:14" ht="18" customHeight="1">
      <c r="A192" s="154" t="s">
        <v>156</v>
      </c>
      <c r="B192" s="175" t="s">
        <v>185</v>
      </c>
      <c r="C192" s="227">
        <v>11</v>
      </c>
      <c r="D192" s="227">
        <v>9</v>
      </c>
      <c r="E192" s="227"/>
      <c r="F192" s="227">
        <v>12</v>
      </c>
      <c r="G192" s="231">
        <v>11</v>
      </c>
      <c r="H192" s="231">
        <v>8</v>
      </c>
      <c r="I192" s="227"/>
      <c r="J192" s="227">
        <v>10</v>
      </c>
      <c r="K192" s="234">
        <v>3</v>
      </c>
      <c r="L192" s="231">
        <v>2</v>
      </c>
      <c r="M192" s="227"/>
      <c r="N192" s="227">
        <f t="shared" si="24"/>
        <v>10</v>
      </c>
    </row>
    <row r="193" spans="1:14" ht="18" customHeight="1">
      <c r="A193" s="154" t="s">
        <v>158</v>
      </c>
      <c r="B193" s="175" t="s">
        <v>197</v>
      </c>
      <c r="C193" s="227">
        <v>11</v>
      </c>
      <c r="D193" s="227">
        <v>9</v>
      </c>
      <c r="E193" s="227"/>
      <c r="F193" s="227">
        <v>12</v>
      </c>
      <c r="G193" s="231">
        <v>11</v>
      </c>
      <c r="H193" s="231">
        <v>7</v>
      </c>
      <c r="I193" s="227"/>
      <c r="J193" s="227">
        <v>10</v>
      </c>
      <c r="K193" s="234">
        <v>5</v>
      </c>
      <c r="L193" s="231">
        <v>2</v>
      </c>
      <c r="M193" s="227"/>
      <c r="N193" s="227">
        <f t="shared" si="24"/>
        <v>10</v>
      </c>
    </row>
    <row r="194" spans="1:14" ht="18" customHeight="1">
      <c r="A194" s="154" t="s">
        <v>178</v>
      </c>
      <c r="B194" s="175" t="s">
        <v>190</v>
      </c>
      <c r="C194" s="227">
        <v>11</v>
      </c>
      <c r="D194" s="227">
        <v>9</v>
      </c>
      <c r="E194" s="227"/>
      <c r="F194" s="227">
        <v>12</v>
      </c>
      <c r="G194" s="231">
        <v>9</v>
      </c>
      <c r="H194" s="231">
        <v>8</v>
      </c>
      <c r="I194" s="227"/>
      <c r="J194" s="227">
        <v>9</v>
      </c>
      <c r="K194" s="234">
        <v>1</v>
      </c>
      <c r="L194" s="231">
        <v>0</v>
      </c>
      <c r="M194" s="227"/>
      <c r="N194" s="227">
        <f t="shared" si="24"/>
        <v>9</v>
      </c>
    </row>
    <row r="195" spans="1:14" ht="18" customHeight="1">
      <c r="A195" s="154" t="s">
        <v>555</v>
      </c>
      <c r="B195" s="175" t="s">
        <v>186</v>
      </c>
      <c r="C195" s="227">
        <v>11</v>
      </c>
      <c r="D195" s="227">
        <v>9</v>
      </c>
      <c r="E195" s="225"/>
      <c r="F195" s="227">
        <v>12</v>
      </c>
      <c r="G195" s="231">
        <v>10</v>
      </c>
      <c r="H195" s="231">
        <v>8</v>
      </c>
      <c r="I195" s="225"/>
      <c r="J195" s="231">
        <v>10</v>
      </c>
      <c r="K195" s="234">
        <v>0</v>
      </c>
      <c r="L195" s="234">
        <v>0</v>
      </c>
      <c r="M195" s="225"/>
      <c r="N195" s="227">
        <f t="shared" si="24"/>
        <v>10</v>
      </c>
    </row>
    <row r="196" spans="1:14" ht="18" customHeight="1">
      <c r="A196" s="153">
        <v>2</v>
      </c>
      <c r="B196" s="171" t="s">
        <v>653</v>
      </c>
      <c r="C196" s="225"/>
      <c r="D196" s="225"/>
      <c r="E196" s="226"/>
      <c r="F196" s="225"/>
      <c r="G196" s="225"/>
      <c r="H196" s="225"/>
      <c r="I196" s="226"/>
      <c r="J196" s="225"/>
      <c r="K196" s="225"/>
      <c r="L196" s="225"/>
      <c r="M196" s="225"/>
      <c r="N196" s="225"/>
    </row>
    <row r="197" spans="1:14" ht="18" customHeight="1">
      <c r="A197" s="154" t="s">
        <v>73</v>
      </c>
      <c r="B197" s="175" t="s">
        <v>181</v>
      </c>
      <c r="C197" s="227">
        <v>11</v>
      </c>
      <c r="D197" s="227">
        <v>14</v>
      </c>
      <c r="E197" s="227"/>
      <c r="F197" s="227">
        <v>17</v>
      </c>
      <c r="G197" s="231">
        <v>11</v>
      </c>
      <c r="H197" s="231">
        <v>8</v>
      </c>
      <c r="I197" s="227"/>
      <c r="J197" s="227">
        <v>12</v>
      </c>
      <c r="K197" s="234">
        <v>2</v>
      </c>
      <c r="L197" s="231">
        <v>0</v>
      </c>
      <c r="M197" s="227"/>
      <c r="N197" s="227">
        <f>J197</f>
        <v>12</v>
      </c>
    </row>
    <row r="198" spans="1:14" ht="18" customHeight="1">
      <c r="A198" s="169" t="s">
        <v>70</v>
      </c>
      <c r="B198" s="170" t="s">
        <v>201</v>
      </c>
      <c r="C198" s="255">
        <f>SUM(C199,C215)</f>
        <v>200</v>
      </c>
      <c r="D198" s="255">
        <f>SUM(D199,D215)</f>
        <v>189</v>
      </c>
      <c r="E198" s="256"/>
      <c r="F198" s="255">
        <f>SUM(F199,F215)</f>
        <v>235</v>
      </c>
      <c r="G198" s="255">
        <f>SUM(G199,G215)</f>
        <v>187</v>
      </c>
      <c r="H198" s="255">
        <f>SUM(H199,H215)</f>
        <v>174</v>
      </c>
      <c r="I198" s="256"/>
      <c r="J198" s="255">
        <f>SUM(J199,J215)</f>
        <v>195</v>
      </c>
      <c r="K198" s="255">
        <f>SUM(K199,K215)</f>
        <v>60</v>
      </c>
      <c r="L198" s="255">
        <f>SUM(L199,L215)</f>
        <v>34</v>
      </c>
      <c r="M198" s="255"/>
      <c r="N198" s="255">
        <f>SUM(N199,N215)</f>
        <v>195</v>
      </c>
    </row>
    <row r="199" spans="1:14" ht="18" customHeight="1">
      <c r="A199" s="153">
        <v>1</v>
      </c>
      <c r="B199" s="171" t="s">
        <v>404</v>
      </c>
      <c r="C199" s="225">
        <f>SUM(C200:C214)</f>
        <v>167</v>
      </c>
      <c r="D199" s="225">
        <f>SUM(D200:D214)</f>
        <v>154</v>
      </c>
      <c r="E199" s="226"/>
      <c r="F199" s="225">
        <f>SUM(F200:F214)</f>
        <v>191</v>
      </c>
      <c r="G199" s="225">
        <f>SUM(G200:G214)</f>
        <v>154</v>
      </c>
      <c r="H199" s="225">
        <f>SUM(H200:H214)</f>
        <v>143</v>
      </c>
      <c r="I199" s="226"/>
      <c r="J199" s="225">
        <f>SUM(J200:J214)</f>
        <v>158</v>
      </c>
      <c r="K199" s="225">
        <f>SUM(K200:K214)</f>
        <v>50</v>
      </c>
      <c r="L199" s="225">
        <f>SUM(L200:L214)</f>
        <v>29</v>
      </c>
      <c r="M199" s="225"/>
      <c r="N199" s="225">
        <f>SUM(N200:N214)</f>
        <v>158</v>
      </c>
    </row>
    <row r="200" spans="1:14" ht="18" customHeight="1">
      <c r="A200" s="146" t="s">
        <v>127</v>
      </c>
      <c r="B200" s="176" t="s">
        <v>209</v>
      </c>
      <c r="C200" s="234">
        <v>11</v>
      </c>
      <c r="D200" s="231">
        <v>9</v>
      </c>
      <c r="E200" s="232"/>
      <c r="F200" s="234">
        <v>12</v>
      </c>
      <c r="G200" s="234">
        <v>11</v>
      </c>
      <c r="H200" s="231">
        <v>7</v>
      </c>
      <c r="I200" s="226"/>
      <c r="J200" s="231">
        <v>11</v>
      </c>
      <c r="K200" s="231">
        <v>2</v>
      </c>
      <c r="L200" s="231">
        <v>1</v>
      </c>
      <c r="M200" s="225"/>
      <c r="N200" s="231">
        <v>11</v>
      </c>
    </row>
    <row r="201" spans="1:14" ht="18" customHeight="1">
      <c r="A201" s="146" t="s">
        <v>72</v>
      </c>
      <c r="B201" s="176" t="s">
        <v>210</v>
      </c>
      <c r="C201" s="234">
        <v>11</v>
      </c>
      <c r="D201" s="231">
        <v>9</v>
      </c>
      <c r="E201" s="232"/>
      <c r="F201" s="234">
        <v>12</v>
      </c>
      <c r="G201" s="234">
        <v>10</v>
      </c>
      <c r="H201" s="231">
        <v>9</v>
      </c>
      <c r="I201" s="226"/>
      <c r="J201" s="231">
        <v>10</v>
      </c>
      <c r="K201" s="231"/>
      <c r="L201" s="231">
        <v>1</v>
      </c>
      <c r="M201" s="225"/>
      <c r="N201" s="231">
        <v>10</v>
      </c>
    </row>
    <row r="202" spans="1:14" ht="18" customHeight="1">
      <c r="A202" s="146" t="s">
        <v>130</v>
      </c>
      <c r="B202" s="176" t="s">
        <v>211</v>
      </c>
      <c r="C202" s="234">
        <v>11</v>
      </c>
      <c r="D202" s="231">
        <v>11</v>
      </c>
      <c r="E202" s="232"/>
      <c r="F202" s="234">
        <v>14</v>
      </c>
      <c r="G202" s="234">
        <v>9</v>
      </c>
      <c r="H202" s="231">
        <v>10</v>
      </c>
      <c r="I202" s="226"/>
      <c r="J202" s="231">
        <v>10</v>
      </c>
      <c r="K202" s="231">
        <v>3</v>
      </c>
      <c r="L202" s="231">
        <v>3</v>
      </c>
      <c r="M202" s="225"/>
      <c r="N202" s="231">
        <v>10</v>
      </c>
    </row>
    <row r="203" spans="1:14" ht="18" customHeight="1">
      <c r="A203" s="146" t="s">
        <v>132</v>
      </c>
      <c r="B203" s="176" t="s">
        <v>212</v>
      </c>
      <c r="C203" s="234">
        <v>11</v>
      </c>
      <c r="D203" s="231">
        <v>11</v>
      </c>
      <c r="E203" s="232"/>
      <c r="F203" s="234">
        <v>14</v>
      </c>
      <c r="G203" s="234">
        <v>11</v>
      </c>
      <c r="H203" s="231">
        <v>10</v>
      </c>
      <c r="I203" s="226"/>
      <c r="J203" s="231">
        <v>13</v>
      </c>
      <c r="K203" s="231">
        <v>7</v>
      </c>
      <c r="L203" s="231">
        <v>1</v>
      </c>
      <c r="M203" s="225"/>
      <c r="N203" s="231">
        <v>13</v>
      </c>
    </row>
    <row r="204" spans="1:14" ht="18" customHeight="1">
      <c r="A204" s="146" t="s">
        <v>134</v>
      </c>
      <c r="B204" s="176" t="s">
        <v>213</v>
      </c>
      <c r="C204" s="234">
        <v>11</v>
      </c>
      <c r="D204" s="231">
        <v>9</v>
      </c>
      <c r="E204" s="232"/>
      <c r="F204" s="234">
        <v>12</v>
      </c>
      <c r="G204" s="234">
        <v>10</v>
      </c>
      <c r="H204" s="231">
        <v>8</v>
      </c>
      <c r="I204" s="226"/>
      <c r="J204" s="231">
        <v>11</v>
      </c>
      <c r="K204" s="231">
        <v>1</v>
      </c>
      <c r="L204" s="231">
        <v>3</v>
      </c>
      <c r="M204" s="225"/>
      <c r="N204" s="231">
        <v>11</v>
      </c>
    </row>
    <row r="205" spans="1:14" ht="18" customHeight="1">
      <c r="A205" s="146" t="s">
        <v>136</v>
      </c>
      <c r="B205" s="176" t="s">
        <v>214</v>
      </c>
      <c r="C205" s="234">
        <v>11</v>
      </c>
      <c r="D205" s="231">
        <v>9</v>
      </c>
      <c r="E205" s="232"/>
      <c r="F205" s="234">
        <v>12</v>
      </c>
      <c r="G205" s="234">
        <v>10</v>
      </c>
      <c r="H205" s="231">
        <v>9</v>
      </c>
      <c r="I205" s="226"/>
      <c r="J205" s="231">
        <v>11</v>
      </c>
      <c r="K205" s="231">
        <v>4</v>
      </c>
      <c r="L205" s="231">
        <v>2</v>
      </c>
      <c r="M205" s="225"/>
      <c r="N205" s="231">
        <v>11</v>
      </c>
    </row>
    <row r="206" spans="1:14" ht="18" customHeight="1">
      <c r="A206" s="146" t="s">
        <v>138</v>
      </c>
      <c r="B206" s="176" t="s">
        <v>215</v>
      </c>
      <c r="C206" s="234">
        <v>11</v>
      </c>
      <c r="D206" s="231">
        <v>9</v>
      </c>
      <c r="E206" s="232"/>
      <c r="F206" s="234">
        <v>12</v>
      </c>
      <c r="G206" s="234">
        <v>10</v>
      </c>
      <c r="H206" s="231">
        <v>8</v>
      </c>
      <c r="I206" s="226"/>
      <c r="J206" s="231">
        <v>11</v>
      </c>
      <c r="K206" s="231">
        <v>3</v>
      </c>
      <c r="L206" s="231">
        <v>1</v>
      </c>
      <c r="M206" s="225"/>
      <c r="N206" s="231">
        <v>11</v>
      </c>
    </row>
    <row r="207" spans="1:14" ht="18" customHeight="1">
      <c r="A207" s="146" t="s">
        <v>140</v>
      </c>
      <c r="B207" s="176" t="s">
        <v>216</v>
      </c>
      <c r="C207" s="234">
        <v>11</v>
      </c>
      <c r="D207" s="231">
        <v>7</v>
      </c>
      <c r="E207" s="232"/>
      <c r="F207" s="234">
        <v>10</v>
      </c>
      <c r="G207" s="234">
        <v>10</v>
      </c>
      <c r="H207" s="231">
        <v>7</v>
      </c>
      <c r="I207" s="226"/>
      <c r="J207" s="231">
        <v>7</v>
      </c>
      <c r="K207" s="231">
        <v>1</v>
      </c>
      <c r="L207" s="231"/>
      <c r="M207" s="225"/>
      <c r="N207" s="231">
        <v>7</v>
      </c>
    </row>
    <row r="208" spans="1:14" ht="18" customHeight="1">
      <c r="A208" s="146" t="s">
        <v>142</v>
      </c>
      <c r="B208" s="176" t="s">
        <v>217</v>
      </c>
      <c r="C208" s="234">
        <v>11</v>
      </c>
      <c r="D208" s="231">
        <v>9</v>
      </c>
      <c r="E208" s="232"/>
      <c r="F208" s="234">
        <v>12</v>
      </c>
      <c r="G208" s="234">
        <v>10</v>
      </c>
      <c r="H208" s="231">
        <v>8</v>
      </c>
      <c r="I208" s="226"/>
      <c r="J208" s="231">
        <v>10</v>
      </c>
      <c r="K208" s="231">
        <v>6</v>
      </c>
      <c r="L208" s="231">
        <v>2</v>
      </c>
      <c r="M208" s="225"/>
      <c r="N208" s="231">
        <v>10</v>
      </c>
    </row>
    <row r="209" spans="1:14" ht="18" customHeight="1">
      <c r="A209" s="146" t="s">
        <v>144</v>
      </c>
      <c r="B209" s="176" t="s">
        <v>219</v>
      </c>
      <c r="C209" s="234">
        <v>11</v>
      </c>
      <c r="D209" s="231">
        <v>9</v>
      </c>
      <c r="E209" s="232"/>
      <c r="F209" s="234">
        <v>12</v>
      </c>
      <c r="G209" s="234">
        <v>10</v>
      </c>
      <c r="H209" s="231">
        <v>9</v>
      </c>
      <c r="I209" s="226"/>
      <c r="J209" s="231">
        <v>8</v>
      </c>
      <c r="K209" s="231">
        <v>1</v>
      </c>
      <c r="L209" s="231"/>
      <c r="M209" s="225"/>
      <c r="N209" s="231">
        <v>8</v>
      </c>
    </row>
    <row r="210" spans="1:14" ht="18" customHeight="1">
      <c r="A210" s="146" t="s">
        <v>146</v>
      </c>
      <c r="B210" s="176" t="s">
        <v>218</v>
      </c>
      <c r="C210" s="234">
        <v>11</v>
      </c>
      <c r="D210" s="231">
        <v>9</v>
      </c>
      <c r="E210" s="232"/>
      <c r="F210" s="234">
        <v>12</v>
      </c>
      <c r="G210" s="234">
        <v>10</v>
      </c>
      <c r="H210" s="231">
        <v>8</v>
      </c>
      <c r="I210" s="226"/>
      <c r="J210" s="231">
        <v>8</v>
      </c>
      <c r="K210" s="231">
        <v>5</v>
      </c>
      <c r="L210" s="231">
        <v>4</v>
      </c>
      <c r="M210" s="225"/>
      <c r="N210" s="231">
        <v>8</v>
      </c>
    </row>
    <row r="211" spans="1:14" ht="18" customHeight="1">
      <c r="A211" s="146" t="s">
        <v>148</v>
      </c>
      <c r="B211" s="176" t="s">
        <v>205</v>
      </c>
      <c r="C211" s="234">
        <v>13</v>
      </c>
      <c r="D211" s="231">
        <v>23</v>
      </c>
      <c r="E211" s="232"/>
      <c r="F211" s="231">
        <v>18</v>
      </c>
      <c r="G211" s="234">
        <v>13</v>
      </c>
      <c r="H211" s="231">
        <v>19</v>
      </c>
      <c r="I211" s="226"/>
      <c r="J211" s="231">
        <v>18</v>
      </c>
      <c r="K211" s="231">
        <v>5</v>
      </c>
      <c r="L211" s="231">
        <v>4</v>
      </c>
      <c r="M211" s="225"/>
      <c r="N211" s="231">
        <v>18</v>
      </c>
    </row>
    <row r="212" spans="1:14" ht="18" customHeight="1">
      <c r="A212" s="146" t="s">
        <v>150</v>
      </c>
      <c r="B212" s="176" t="s">
        <v>207</v>
      </c>
      <c r="C212" s="234">
        <v>11</v>
      </c>
      <c r="D212" s="231">
        <v>9</v>
      </c>
      <c r="E212" s="232"/>
      <c r="F212" s="231">
        <v>12</v>
      </c>
      <c r="G212" s="234">
        <v>10</v>
      </c>
      <c r="H212" s="231">
        <v>10</v>
      </c>
      <c r="I212" s="226"/>
      <c r="J212" s="231">
        <v>9</v>
      </c>
      <c r="K212" s="231">
        <v>3</v>
      </c>
      <c r="L212" s="231">
        <v>2</v>
      </c>
      <c r="M212" s="225"/>
      <c r="N212" s="231">
        <v>9</v>
      </c>
    </row>
    <row r="213" spans="1:14" ht="18" customHeight="1">
      <c r="A213" s="146" t="s">
        <v>152</v>
      </c>
      <c r="B213" s="176" t="s">
        <v>206</v>
      </c>
      <c r="C213" s="234">
        <v>11</v>
      </c>
      <c r="D213" s="231">
        <v>11</v>
      </c>
      <c r="E213" s="232"/>
      <c r="F213" s="231">
        <v>14</v>
      </c>
      <c r="G213" s="234">
        <v>10</v>
      </c>
      <c r="H213" s="231">
        <v>10</v>
      </c>
      <c r="I213" s="226"/>
      <c r="J213" s="231">
        <v>9</v>
      </c>
      <c r="K213" s="231">
        <v>5</v>
      </c>
      <c r="L213" s="231">
        <v>3</v>
      </c>
      <c r="M213" s="225"/>
      <c r="N213" s="231">
        <v>9</v>
      </c>
    </row>
    <row r="214" spans="1:14" ht="18" customHeight="1">
      <c r="A214" s="146" t="s">
        <v>154</v>
      </c>
      <c r="B214" s="176" t="s">
        <v>208</v>
      </c>
      <c r="C214" s="234">
        <v>11</v>
      </c>
      <c r="D214" s="231">
        <v>10</v>
      </c>
      <c r="E214" s="232"/>
      <c r="F214" s="231">
        <v>13</v>
      </c>
      <c r="G214" s="234">
        <v>10</v>
      </c>
      <c r="H214" s="231">
        <v>11</v>
      </c>
      <c r="I214" s="226"/>
      <c r="J214" s="231">
        <v>12</v>
      </c>
      <c r="K214" s="231">
        <v>4</v>
      </c>
      <c r="L214" s="231">
        <v>2</v>
      </c>
      <c r="M214" s="225"/>
      <c r="N214" s="231">
        <v>12</v>
      </c>
    </row>
    <row r="215" spans="1:14" ht="18" customHeight="1">
      <c r="A215" s="161">
        <v>2</v>
      </c>
      <c r="B215" s="183" t="s">
        <v>653</v>
      </c>
      <c r="C215" s="243">
        <f>SUM(C216:C218)</f>
        <v>33</v>
      </c>
      <c r="D215" s="243">
        <f t="shared" ref="D215:N215" si="25">SUM(D216:D218)</f>
        <v>35</v>
      </c>
      <c r="E215" s="243"/>
      <c r="F215" s="243">
        <f t="shared" si="25"/>
        <v>44</v>
      </c>
      <c r="G215" s="243">
        <f t="shared" si="25"/>
        <v>33</v>
      </c>
      <c r="H215" s="243">
        <f t="shared" si="25"/>
        <v>31</v>
      </c>
      <c r="I215" s="243"/>
      <c r="J215" s="243">
        <f t="shared" si="25"/>
        <v>37</v>
      </c>
      <c r="K215" s="243">
        <f t="shared" si="25"/>
        <v>10</v>
      </c>
      <c r="L215" s="243">
        <f t="shared" si="25"/>
        <v>5</v>
      </c>
      <c r="M215" s="243"/>
      <c r="N215" s="243">
        <f t="shared" si="25"/>
        <v>37</v>
      </c>
    </row>
    <row r="216" spans="1:14" ht="18" customHeight="1">
      <c r="A216" s="146" t="s">
        <v>73</v>
      </c>
      <c r="B216" s="176" t="s">
        <v>204</v>
      </c>
      <c r="C216" s="234">
        <v>11</v>
      </c>
      <c r="D216" s="231">
        <v>13</v>
      </c>
      <c r="E216" s="232"/>
      <c r="F216" s="231">
        <v>16</v>
      </c>
      <c r="G216" s="234">
        <v>11</v>
      </c>
      <c r="H216" s="231">
        <v>12</v>
      </c>
      <c r="I216" s="226"/>
      <c r="J216" s="231">
        <v>13</v>
      </c>
      <c r="K216" s="231">
        <v>1</v>
      </c>
      <c r="L216" s="231">
        <v>1</v>
      </c>
      <c r="M216" s="225"/>
      <c r="N216" s="231">
        <v>13</v>
      </c>
    </row>
    <row r="217" spans="1:14" ht="18" customHeight="1">
      <c r="A217" s="146" t="s">
        <v>74</v>
      </c>
      <c r="B217" s="176" t="s">
        <v>203</v>
      </c>
      <c r="C217" s="234">
        <v>11</v>
      </c>
      <c r="D217" s="231">
        <v>11</v>
      </c>
      <c r="E217" s="232"/>
      <c r="F217" s="234">
        <v>14</v>
      </c>
      <c r="G217" s="234">
        <v>11</v>
      </c>
      <c r="H217" s="231">
        <v>9</v>
      </c>
      <c r="I217" s="226"/>
      <c r="J217" s="231">
        <v>12</v>
      </c>
      <c r="K217" s="231">
        <v>5</v>
      </c>
      <c r="L217" s="231">
        <v>3</v>
      </c>
      <c r="M217" s="225"/>
      <c r="N217" s="231">
        <v>12</v>
      </c>
    </row>
    <row r="218" spans="1:14" ht="18" customHeight="1">
      <c r="A218" s="146" t="s">
        <v>75</v>
      </c>
      <c r="B218" s="176" t="s">
        <v>202</v>
      </c>
      <c r="C218" s="234">
        <v>11</v>
      </c>
      <c r="D218" s="231">
        <v>11</v>
      </c>
      <c r="E218" s="232"/>
      <c r="F218" s="234">
        <v>14</v>
      </c>
      <c r="G218" s="234">
        <v>11</v>
      </c>
      <c r="H218" s="231">
        <v>10</v>
      </c>
      <c r="I218" s="226"/>
      <c r="J218" s="231">
        <v>12</v>
      </c>
      <c r="K218" s="231">
        <v>4</v>
      </c>
      <c r="L218" s="231">
        <v>1</v>
      </c>
      <c r="M218" s="225"/>
      <c r="N218" s="231">
        <v>12</v>
      </c>
    </row>
    <row r="219" spans="1:14" ht="18" customHeight="1">
      <c r="A219" s="169" t="s">
        <v>273</v>
      </c>
      <c r="B219" s="170" t="s">
        <v>220</v>
      </c>
      <c r="C219" s="255">
        <f>SUM(C220,C234)</f>
        <v>139</v>
      </c>
      <c r="D219" s="255">
        <f t="shared" ref="D219:N219" si="26">SUM(D220,D234)</f>
        <v>156</v>
      </c>
      <c r="E219" s="256"/>
      <c r="F219" s="255">
        <f t="shared" si="26"/>
        <v>186</v>
      </c>
      <c r="G219" s="255">
        <f t="shared" si="26"/>
        <v>129</v>
      </c>
      <c r="H219" s="255">
        <f t="shared" si="26"/>
        <v>134</v>
      </c>
      <c r="I219" s="256"/>
      <c r="J219" s="255">
        <f t="shared" si="26"/>
        <v>164</v>
      </c>
      <c r="K219" s="255">
        <f t="shared" si="26"/>
        <v>36</v>
      </c>
      <c r="L219" s="255">
        <f t="shared" si="26"/>
        <v>22</v>
      </c>
      <c r="M219" s="255"/>
      <c r="N219" s="255">
        <f t="shared" si="26"/>
        <v>164</v>
      </c>
    </row>
    <row r="220" spans="1:14" ht="18" customHeight="1">
      <c r="A220" s="153">
        <v>1</v>
      </c>
      <c r="B220" s="171" t="s">
        <v>652</v>
      </c>
      <c r="C220" s="225">
        <f>SUM(C221:C232)</f>
        <v>128</v>
      </c>
      <c r="D220" s="225">
        <f t="shared" ref="D220:N220" si="27">SUM(D221:D232)</f>
        <v>141</v>
      </c>
      <c r="E220" s="226"/>
      <c r="F220" s="225">
        <f t="shared" si="27"/>
        <v>168</v>
      </c>
      <c r="G220" s="225">
        <f t="shared" si="27"/>
        <v>118</v>
      </c>
      <c r="H220" s="225">
        <f t="shared" si="27"/>
        <v>124</v>
      </c>
      <c r="I220" s="226"/>
      <c r="J220" s="225">
        <f t="shared" si="27"/>
        <v>147</v>
      </c>
      <c r="K220" s="225">
        <f t="shared" si="27"/>
        <v>33</v>
      </c>
      <c r="L220" s="225">
        <f t="shared" si="27"/>
        <v>21</v>
      </c>
      <c r="M220" s="225"/>
      <c r="N220" s="225">
        <f t="shared" si="27"/>
        <v>147</v>
      </c>
    </row>
    <row r="221" spans="1:14" ht="18" customHeight="1">
      <c r="A221" s="154" t="s">
        <v>127</v>
      </c>
      <c r="B221" s="173" t="s">
        <v>223</v>
      </c>
      <c r="C221" s="227">
        <v>11</v>
      </c>
      <c r="D221" s="227">
        <v>22</v>
      </c>
      <c r="E221" s="228"/>
      <c r="F221" s="227">
        <v>20</v>
      </c>
      <c r="G221" s="227">
        <v>12</v>
      </c>
      <c r="H221" s="227">
        <v>15</v>
      </c>
      <c r="I221" s="228"/>
      <c r="J221" s="227">
        <v>15</v>
      </c>
      <c r="K221" s="227">
        <v>0</v>
      </c>
      <c r="L221" s="227">
        <v>1</v>
      </c>
      <c r="M221" s="227"/>
      <c r="N221" s="227">
        <v>15</v>
      </c>
    </row>
    <row r="222" spans="1:14" ht="18" customHeight="1">
      <c r="A222" s="154" t="s">
        <v>72</v>
      </c>
      <c r="B222" s="173" t="s">
        <v>222</v>
      </c>
      <c r="C222" s="227">
        <v>10</v>
      </c>
      <c r="D222" s="227">
        <v>10</v>
      </c>
      <c r="E222" s="228"/>
      <c r="F222" s="227">
        <v>12</v>
      </c>
      <c r="G222" s="227">
        <v>10</v>
      </c>
      <c r="H222" s="227">
        <v>10</v>
      </c>
      <c r="I222" s="228"/>
      <c r="J222" s="227">
        <v>10</v>
      </c>
      <c r="K222" s="227">
        <v>2</v>
      </c>
      <c r="L222" s="227">
        <v>2</v>
      </c>
      <c r="M222" s="227"/>
      <c r="N222" s="227">
        <v>10</v>
      </c>
    </row>
    <row r="223" spans="1:14" ht="18" customHeight="1">
      <c r="A223" s="154" t="s">
        <v>130</v>
      </c>
      <c r="B223" s="173" t="s">
        <v>224</v>
      </c>
      <c r="C223" s="227">
        <v>11</v>
      </c>
      <c r="D223" s="227">
        <v>11</v>
      </c>
      <c r="E223" s="228"/>
      <c r="F223" s="227">
        <v>14</v>
      </c>
      <c r="G223" s="227">
        <v>9</v>
      </c>
      <c r="H223" s="227">
        <v>10</v>
      </c>
      <c r="I223" s="228"/>
      <c r="J223" s="227">
        <v>14</v>
      </c>
      <c r="K223" s="227">
        <v>4</v>
      </c>
      <c r="L223" s="227">
        <v>3</v>
      </c>
      <c r="M223" s="227"/>
      <c r="N223" s="227">
        <v>14</v>
      </c>
    </row>
    <row r="224" spans="1:14" ht="18" customHeight="1">
      <c r="A224" s="154" t="s">
        <v>132</v>
      </c>
      <c r="B224" s="173" t="s">
        <v>225</v>
      </c>
      <c r="C224" s="227">
        <v>10</v>
      </c>
      <c r="D224" s="227">
        <v>10</v>
      </c>
      <c r="E224" s="228"/>
      <c r="F224" s="227">
        <v>12</v>
      </c>
      <c r="G224" s="227">
        <v>9</v>
      </c>
      <c r="H224" s="227">
        <v>10</v>
      </c>
      <c r="I224" s="228"/>
      <c r="J224" s="227">
        <v>9</v>
      </c>
      <c r="K224" s="227">
        <v>2</v>
      </c>
      <c r="L224" s="227">
        <v>3</v>
      </c>
      <c r="M224" s="227"/>
      <c r="N224" s="227">
        <v>9</v>
      </c>
    </row>
    <row r="225" spans="1:14" ht="18" customHeight="1">
      <c r="A225" s="154" t="s">
        <v>134</v>
      </c>
      <c r="B225" s="173" t="s">
        <v>226</v>
      </c>
      <c r="C225" s="227">
        <v>11</v>
      </c>
      <c r="D225" s="227">
        <v>11</v>
      </c>
      <c r="E225" s="228"/>
      <c r="F225" s="227">
        <v>14</v>
      </c>
      <c r="G225" s="227">
        <v>11</v>
      </c>
      <c r="H225" s="227">
        <v>10</v>
      </c>
      <c r="I225" s="228"/>
      <c r="J225" s="227">
        <v>14</v>
      </c>
      <c r="K225" s="227">
        <v>4</v>
      </c>
      <c r="L225" s="227">
        <v>0</v>
      </c>
      <c r="M225" s="227"/>
      <c r="N225" s="227">
        <v>14</v>
      </c>
    </row>
    <row r="226" spans="1:14" ht="18" customHeight="1">
      <c r="A226" s="154" t="s">
        <v>136</v>
      </c>
      <c r="B226" s="173" t="s">
        <v>227</v>
      </c>
      <c r="C226" s="227">
        <v>11</v>
      </c>
      <c r="D226" s="227">
        <v>13</v>
      </c>
      <c r="E226" s="228"/>
      <c r="F226" s="227">
        <v>16</v>
      </c>
      <c r="G226" s="227">
        <v>10</v>
      </c>
      <c r="H226" s="227">
        <v>11</v>
      </c>
      <c r="I226" s="228"/>
      <c r="J226" s="227">
        <v>12</v>
      </c>
      <c r="K226" s="227">
        <v>2</v>
      </c>
      <c r="L226" s="227">
        <v>3</v>
      </c>
      <c r="M226" s="227"/>
      <c r="N226" s="227">
        <v>12</v>
      </c>
    </row>
    <row r="227" spans="1:14" ht="18" customHeight="1">
      <c r="A227" s="154" t="s">
        <v>138</v>
      </c>
      <c r="B227" s="173" t="s">
        <v>228</v>
      </c>
      <c r="C227" s="227">
        <v>11</v>
      </c>
      <c r="D227" s="227">
        <v>11</v>
      </c>
      <c r="E227" s="228"/>
      <c r="F227" s="227">
        <v>14</v>
      </c>
      <c r="G227" s="227">
        <v>10</v>
      </c>
      <c r="H227" s="227">
        <v>11</v>
      </c>
      <c r="I227" s="228"/>
      <c r="J227" s="227">
        <v>13</v>
      </c>
      <c r="K227" s="227">
        <v>1</v>
      </c>
      <c r="L227" s="227">
        <v>2</v>
      </c>
      <c r="M227" s="227"/>
      <c r="N227" s="227">
        <v>13</v>
      </c>
    </row>
    <row r="228" spans="1:14" ht="18" customHeight="1">
      <c r="A228" s="154" t="s">
        <v>140</v>
      </c>
      <c r="B228" s="173" t="s">
        <v>229</v>
      </c>
      <c r="C228" s="227">
        <v>11</v>
      </c>
      <c r="D228" s="227">
        <v>12</v>
      </c>
      <c r="E228" s="228"/>
      <c r="F228" s="227">
        <v>15</v>
      </c>
      <c r="G228" s="227">
        <v>9</v>
      </c>
      <c r="H228" s="227">
        <v>10</v>
      </c>
      <c r="I228" s="228"/>
      <c r="J228" s="227">
        <v>12</v>
      </c>
      <c r="K228" s="227">
        <v>3</v>
      </c>
      <c r="L228" s="227">
        <v>0</v>
      </c>
      <c r="M228" s="227"/>
      <c r="N228" s="227">
        <v>12</v>
      </c>
    </row>
    <row r="229" spans="1:14" ht="18" customHeight="1">
      <c r="A229" s="154" t="s">
        <v>142</v>
      </c>
      <c r="B229" s="173" t="s">
        <v>230</v>
      </c>
      <c r="C229" s="227">
        <v>10</v>
      </c>
      <c r="D229" s="227">
        <v>10</v>
      </c>
      <c r="E229" s="228"/>
      <c r="F229" s="227">
        <v>12</v>
      </c>
      <c r="G229" s="227">
        <v>9</v>
      </c>
      <c r="H229" s="227">
        <v>9</v>
      </c>
      <c r="I229" s="228"/>
      <c r="J229" s="227">
        <v>11</v>
      </c>
      <c r="K229" s="227">
        <v>3</v>
      </c>
      <c r="L229" s="227">
        <v>4</v>
      </c>
      <c r="M229" s="227"/>
      <c r="N229" s="227">
        <v>11</v>
      </c>
    </row>
    <row r="230" spans="1:14" ht="18" customHeight="1">
      <c r="A230" s="154" t="s">
        <v>144</v>
      </c>
      <c r="B230" s="173" t="s">
        <v>231</v>
      </c>
      <c r="C230" s="227">
        <v>11</v>
      </c>
      <c r="D230" s="227">
        <v>9</v>
      </c>
      <c r="E230" s="228"/>
      <c r="F230" s="227">
        <v>12</v>
      </c>
      <c r="G230" s="227">
        <v>10</v>
      </c>
      <c r="H230" s="227">
        <v>8</v>
      </c>
      <c r="I230" s="228"/>
      <c r="J230" s="227">
        <v>12</v>
      </c>
      <c r="K230" s="227">
        <v>5</v>
      </c>
      <c r="L230" s="227">
        <v>1</v>
      </c>
      <c r="M230" s="227"/>
      <c r="N230" s="227">
        <v>12</v>
      </c>
    </row>
    <row r="231" spans="1:14" ht="18" customHeight="1">
      <c r="A231" s="154" t="s">
        <v>146</v>
      </c>
      <c r="B231" s="173" t="s">
        <v>232</v>
      </c>
      <c r="C231" s="227">
        <v>10</v>
      </c>
      <c r="D231" s="227">
        <v>11</v>
      </c>
      <c r="E231" s="228"/>
      <c r="F231" s="227">
        <v>13</v>
      </c>
      <c r="G231" s="227">
        <v>10</v>
      </c>
      <c r="H231" s="227">
        <v>10</v>
      </c>
      <c r="I231" s="228"/>
      <c r="J231" s="227">
        <v>13</v>
      </c>
      <c r="K231" s="227">
        <v>3</v>
      </c>
      <c r="L231" s="227">
        <v>1</v>
      </c>
      <c r="M231" s="227"/>
      <c r="N231" s="227">
        <v>13</v>
      </c>
    </row>
    <row r="232" spans="1:14" ht="18" customHeight="1">
      <c r="A232" s="154" t="s">
        <v>148</v>
      </c>
      <c r="B232" s="173" t="s">
        <v>233</v>
      </c>
      <c r="C232" s="227">
        <v>11</v>
      </c>
      <c r="D232" s="227">
        <v>11</v>
      </c>
      <c r="E232" s="228"/>
      <c r="F232" s="227">
        <v>14</v>
      </c>
      <c r="G232" s="227">
        <v>9</v>
      </c>
      <c r="H232" s="227">
        <v>10</v>
      </c>
      <c r="I232" s="228"/>
      <c r="J232" s="227">
        <v>12</v>
      </c>
      <c r="K232" s="227">
        <v>4</v>
      </c>
      <c r="L232" s="227">
        <v>1</v>
      </c>
      <c r="M232" s="227"/>
      <c r="N232" s="227">
        <v>12</v>
      </c>
    </row>
    <row r="233" spans="1:14" ht="18" customHeight="1">
      <c r="A233" s="153">
        <v>2</v>
      </c>
      <c r="B233" s="171" t="s">
        <v>653</v>
      </c>
      <c r="C233" s="225"/>
      <c r="D233" s="227"/>
      <c r="E233" s="226"/>
      <c r="F233" s="225"/>
      <c r="G233" s="225"/>
      <c r="H233" s="225"/>
      <c r="I233" s="226"/>
      <c r="J233" s="225"/>
      <c r="K233" s="225"/>
      <c r="L233" s="225"/>
      <c r="M233" s="225"/>
      <c r="N233" s="225"/>
    </row>
    <row r="234" spans="1:14" ht="18" customHeight="1">
      <c r="A234" s="154" t="s">
        <v>73</v>
      </c>
      <c r="B234" s="173" t="s">
        <v>221</v>
      </c>
      <c r="C234" s="227">
        <v>11</v>
      </c>
      <c r="D234" s="227">
        <v>15</v>
      </c>
      <c r="E234" s="228"/>
      <c r="F234" s="227">
        <v>18</v>
      </c>
      <c r="G234" s="227">
        <v>11</v>
      </c>
      <c r="H234" s="227">
        <v>10</v>
      </c>
      <c r="I234" s="228"/>
      <c r="J234" s="227">
        <v>17</v>
      </c>
      <c r="K234" s="227">
        <v>3</v>
      </c>
      <c r="L234" s="227">
        <v>1</v>
      </c>
      <c r="M234" s="227"/>
      <c r="N234" s="227">
        <v>17</v>
      </c>
    </row>
    <row r="235" spans="1:14" ht="18" customHeight="1">
      <c r="A235" s="169" t="s">
        <v>287</v>
      </c>
      <c r="B235" s="170" t="s">
        <v>382</v>
      </c>
      <c r="C235" s="255">
        <f>SUM(C236,C245)</f>
        <v>220</v>
      </c>
      <c r="D235" s="255">
        <f t="shared" ref="D235:N235" si="28">SUM(D236,D245)</f>
        <v>245</v>
      </c>
      <c r="E235" s="256"/>
      <c r="F235" s="255">
        <f t="shared" si="28"/>
        <v>293</v>
      </c>
      <c r="G235" s="255">
        <f t="shared" si="28"/>
        <v>209</v>
      </c>
      <c r="H235" s="255">
        <f t="shared" si="28"/>
        <v>206</v>
      </c>
      <c r="I235" s="256"/>
      <c r="J235" s="255">
        <f t="shared" si="28"/>
        <v>233</v>
      </c>
      <c r="K235" s="255">
        <f t="shared" si="28"/>
        <v>44</v>
      </c>
      <c r="L235" s="255">
        <f t="shared" si="28"/>
        <v>27</v>
      </c>
      <c r="M235" s="255"/>
      <c r="N235" s="255">
        <f t="shared" si="28"/>
        <v>233</v>
      </c>
    </row>
    <row r="236" spans="1:14" ht="18" customHeight="1">
      <c r="A236" s="153">
        <v>1</v>
      </c>
      <c r="B236" s="171" t="s">
        <v>652</v>
      </c>
      <c r="C236" s="225">
        <f>SUM(C237:C244)</f>
        <v>88</v>
      </c>
      <c r="D236" s="225">
        <f t="shared" ref="D236:N236" si="29">SUM(D237:D244)</f>
        <v>86</v>
      </c>
      <c r="E236" s="226"/>
      <c r="F236" s="225">
        <f t="shared" si="29"/>
        <v>106</v>
      </c>
      <c r="G236" s="225">
        <f t="shared" si="29"/>
        <v>88</v>
      </c>
      <c r="H236" s="225">
        <f t="shared" si="29"/>
        <v>74</v>
      </c>
      <c r="I236" s="226"/>
      <c r="J236" s="225">
        <f t="shared" si="29"/>
        <v>93</v>
      </c>
      <c r="K236" s="225">
        <f t="shared" si="29"/>
        <v>22</v>
      </c>
      <c r="L236" s="225">
        <f t="shared" si="29"/>
        <v>11</v>
      </c>
      <c r="M236" s="225"/>
      <c r="N236" s="225">
        <f t="shared" si="29"/>
        <v>93</v>
      </c>
    </row>
    <row r="237" spans="1:14" ht="18" customHeight="1">
      <c r="A237" s="155" t="s">
        <v>127</v>
      </c>
      <c r="B237" s="175" t="s">
        <v>383</v>
      </c>
      <c r="C237" s="231">
        <v>11</v>
      </c>
      <c r="D237" s="231">
        <v>12</v>
      </c>
      <c r="E237" s="232"/>
      <c r="F237" s="231">
        <v>15</v>
      </c>
      <c r="G237" s="231">
        <v>11</v>
      </c>
      <c r="H237" s="231">
        <v>10</v>
      </c>
      <c r="I237" s="232"/>
      <c r="J237" s="231">
        <v>9</v>
      </c>
      <c r="K237" s="231">
        <v>1</v>
      </c>
      <c r="L237" s="231"/>
      <c r="M237" s="231"/>
      <c r="N237" s="231">
        <v>9</v>
      </c>
    </row>
    <row r="238" spans="1:14" ht="18" customHeight="1">
      <c r="A238" s="155" t="s">
        <v>72</v>
      </c>
      <c r="B238" s="175" t="s">
        <v>385</v>
      </c>
      <c r="C238" s="231">
        <v>11</v>
      </c>
      <c r="D238" s="231">
        <v>12</v>
      </c>
      <c r="E238" s="232"/>
      <c r="F238" s="231">
        <v>15</v>
      </c>
      <c r="G238" s="231">
        <v>11</v>
      </c>
      <c r="H238" s="231">
        <v>11</v>
      </c>
      <c r="I238" s="232"/>
      <c r="J238" s="231">
        <v>15</v>
      </c>
      <c r="K238" s="231">
        <v>3</v>
      </c>
      <c r="L238" s="231">
        <v>2</v>
      </c>
      <c r="M238" s="231"/>
      <c r="N238" s="231">
        <v>15</v>
      </c>
    </row>
    <row r="239" spans="1:14" ht="18" customHeight="1">
      <c r="A239" s="155" t="s">
        <v>130</v>
      </c>
      <c r="B239" s="175" t="s">
        <v>386</v>
      </c>
      <c r="C239" s="231">
        <v>11</v>
      </c>
      <c r="D239" s="231">
        <v>12</v>
      </c>
      <c r="E239" s="232"/>
      <c r="F239" s="231">
        <v>15</v>
      </c>
      <c r="G239" s="231">
        <v>11</v>
      </c>
      <c r="H239" s="231">
        <v>10</v>
      </c>
      <c r="I239" s="232"/>
      <c r="J239" s="231">
        <v>14</v>
      </c>
      <c r="K239" s="231">
        <v>4</v>
      </c>
      <c r="L239" s="231">
        <v>3</v>
      </c>
      <c r="M239" s="231"/>
      <c r="N239" s="231">
        <v>14</v>
      </c>
    </row>
    <row r="240" spans="1:14" ht="18" customHeight="1">
      <c r="A240" s="155" t="s">
        <v>132</v>
      </c>
      <c r="B240" s="175" t="s">
        <v>384</v>
      </c>
      <c r="C240" s="231">
        <v>11</v>
      </c>
      <c r="D240" s="231">
        <v>10</v>
      </c>
      <c r="E240" s="232"/>
      <c r="F240" s="231">
        <v>13</v>
      </c>
      <c r="G240" s="231">
        <v>11</v>
      </c>
      <c r="H240" s="231">
        <v>9</v>
      </c>
      <c r="I240" s="232"/>
      <c r="J240" s="231">
        <v>13</v>
      </c>
      <c r="K240" s="231">
        <v>2</v>
      </c>
      <c r="L240" s="231">
        <v>2</v>
      </c>
      <c r="M240" s="231"/>
      <c r="N240" s="231">
        <v>13</v>
      </c>
    </row>
    <row r="241" spans="1:14" ht="18" customHeight="1">
      <c r="A241" s="155" t="s">
        <v>134</v>
      </c>
      <c r="B241" s="175" t="s">
        <v>387</v>
      </c>
      <c r="C241" s="231">
        <v>11</v>
      </c>
      <c r="D241" s="231">
        <v>10</v>
      </c>
      <c r="E241" s="232"/>
      <c r="F241" s="231">
        <v>12</v>
      </c>
      <c r="G241" s="231">
        <v>11</v>
      </c>
      <c r="H241" s="231">
        <v>9</v>
      </c>
      <c r="I241" s="232"/>
      <c r="J241" s="231">
        <v>9</v>
      </c>
      <c r="K241" s="231">
        <v>6</v>
      </c>
      <c r="L241" s="231"/>
      <c r="M241" s="231"/>
      <c r="N241" s="231">
        <v>9</v>
      </c>
    </row>
    <row r="242" spans="1:14" ht="18" customHeight="1">
      <c r="A242" s="155" t="s">
        <v>136</v>
      </c>
      <c r="B242" s="175" t="s">
        <v>388</v>
      </c>
      <c r="C242" s="231">
        <v>11</v>
      </c>
      <c r="D242" s="231">
        <v>10</v>
      </c>
      <c r="E242" s="232"/>
      <c r="F242" s="231">
        <v>12</v>
      </c>
      <c r="G242" s="231">
        <v>11</v>
      </c>
      <c r="H242" s="231">
        <v>8</v>
      </c>
      <c r="I242" s="232"/>
      <c r="J242" s="231">
        <v>12</v>
      </c>
      <c r="K242" s="231">
        <v>2</v>
      </c>
      <c r="L242" s="231"/>
      <c r="M242" s="231"/>
      <c r="N242" s="231">
        <v>12</v>
      </c>
    </row>
    <row r="243" spans="1:14" ht="18" customHeight="1">
      <c r="A243" s="155" t="s">
        <v>138</v>
      </c>
      <c r="B243" s="175" t="s">
        <v>389</v>
      </c>
      <c r="C243" s="231">
        <v>11</v>
      </c>
      <c r="D243" s="231">
        <v>10</v>
      </c>
      <c r="E243" s="232"/>
      <c r="F243" s="231">
        <v>12</v>
      </c>
      <c r="G243" s="231">
        <v>11</v>
      </c>
      <c r="H243" s="231">
        <v>9</v>
      </c>
      <c r="I243" s="232"/>
      <c r="J243" s="231">
        <v>10</v>
      </c>
      <c r="K243" s="231">
        <v>2</v>
      </c>
      <c r="L243" s="231">
        <v>2</v>
      </c>
      <c r="M243" s="231"/>
      <c r="N243" s="231">
        <v>10</v>
      </c>
    </row>
    <row r="244" spans="1:14" ht="18" customHeight="1">
      <c r="A244" s="155" t="s">
        <v>140</v>
      </c>
      <c r="B244" s="175" t="s">
        <v>390</v>
      </c>
      <c r="C244" s="231">
        <v>11</v>
      </c>
      <c r="D244" s="231">
        <v>10</v>
      </c>
      <c r="E244" s="232"/>
      <c r="F244" s="231">
        <v>12</v>
      </c>
      <c r="G244" s="231">
        <v>11</v>
      </c>
      <c r="H244" s="231">
        <v>8</v>
      </c>
      <c r="I244" s="232"/>
      <c r="J244" s="231">
        <v>11</v>
      </c>
      <c r="K244" s="231">
        <v>2</v>
      </c>
      <c r="L244" s="231">
        <v>2</v>
      </c>
      <c r="M244" s="231"/>
      <c r="N244" s="231">
        <v>11</v>
      </c>
    </row>
    <row r="245" spans="1:14" ht="18" customHeight="1">
      <c r="A245" s="153">
        <v>2</v>
      </c>
      <c r="B245" s="171" t="s">
        <v>655</v>
      </c>
      <c r="C245" s="225">
        <f>SUM(C246:C257)</f>
        <v>132</v>
      </c>
      <c r="D245" s="225">
        <f t="shared" ref="D245:N245" si="30">SUM(D246:D257)</f>
        <v>159</v>
      </c>
      <c r="E245" s="226"/>
      <c r="F245" s="225">
        <f t="shared" si="30"/>
        <v>187</v>
      </c>
      <c r="G245" s="225">
        <f t="shared" si="30"/>
        <v>121</v>
      </c>
      <c r="H245" s="225">
        <f t="shared" si="30"/>
        <v>132</v>
      </c>
      <c r="I245" s="226"/>
      <c r="J245" s="225">
        <f t="shared" si="30"/>
        <v>140</v>
      </c>
      <c r="K245" s="225">
        <f t="shared" si="30"/>
        <v>22</v>
      </c>
      <c r="L245" s="225">
        <f t="shared" si="30"/>
        <v>16</v>
      </c>
      <c r="M245" s="225"/>
      <c r="N245" s="225">
        <f t="shared" si="30"/>
        <v>140</v>
      </c>
    </row>
    <row r="246" spans="1:14" ht="18" customHeight="1">
      <c r="A246" s="155" t="s">
        <v>73</v>
      </c>
      <c r="B246" s="175" t="s">
        <v>391</v>
      </c>
      <c r="C246" s="231">
        <v>11</v>
      </c>
      <c r="D246" s="231">
        <v>15</v>
      </c>
      <c r="E246" s="232"/>
      <c r="F246" s="231">
        <v>18</v>
      </c>
      <c r="G246" s="231">
        <v>10</v>
      </c>
      <c r="H246" s="231">
        <v>14</v>
      </c>
      <c r="I246" s="232"/>
      <c r="J246" s="231">
        <v>11</v>
      </c>
      <c r="K246" s="231">
        <v>4</v>
      </c>
      <c r="L246" s="231">
        <v>5</v>
      </c>
      <c r="M246" s="231"/>
      <c r="N246" s="231">
        <v>11</v>
      </c>
    </row>
    <row r="247" spans="1:14" ht="18" customHeight="1">
      <c r="A247" s="155" t="s">
        <v>74</v>
      </c>
      <c r="B247" s="175" t="s">
        <v>394</v>
      </c>
      <c r="C247" s="231">
        <v>11</v>
      </c>
      <c r="D247" s="231">
        <v>15</v>
      </c>
      <c r="E247" s="232"/>
      <c r="F247" s="231">
        <v>18</v>
      </c>
      <c r="G247" s="231">
        <v>11</v>
      </c>
      <c r="H247" s="231">
        <v>12</v>
      </c>
      <c r="I247" s="232"/>
      <c r="J247" s="231">
        <v>12</v>
      </c>
      <c r="K247" s="231">
        <v>1</v>
      </c>
      <c r="L247" s="231">
        <v>1</v>
      </c>
      <c r="M247" s="231"/>
      <c r="N247" s="231">
        <v>12</v>
      </c>
    </row>
    <row r="248" spans="1:14" ht="18" customHeight="1">
      <c r="A248" s="155" t="s">
        <v>75</v>
      </c>
      <c r="B248" s="175" t="s">
        <v>395</v>
      </c>
      <c r="C248" s="231">
        <v>11</v>
      </c>
      <c r="D248" s="231">
        <v>16</v>
      </c>
      <c r="E248" s="232"/>
      <c r="F248" s="231">
        <v>19</v>
      </c>
      <c r="G248" s="231">
        <v>9</v>
      </c>
      <c r="H248" s="231">
        <v>13</v>
      </c>
      <c r="I248" s="232"/>
      <c r="J248" s="231">
        <v>16</v>
      </c>
      <c r="K248" s="231"/>
      <c r="L248" s="231">
        <v>1</v>
      </c>
      <c r="M248" s="231"/>
      <c r="N248" s="231">
        <v>16</v>
      </c>
    </row>
    <row r="249" spans="1:14" ht="18" customHeight="1">
      <c r="A249" s="155" t="s">
        <v>103</v>
      </c>
      <c r="B249" s="175" t="s">
        <v>396</v>
      </c>
      <c r="C249" s="231">
        <v>11</v>
      </c>
      <c r="D249" s="231">
        <v>19</v>
      </c>
      <c r="E249" s="232"/>
      <c r="F249" s="231">
        <v>23</v>
      </c>
      <c r="G249" s="231">
        <v>10</v>
      </c>
      <c r="H249" s="231">
        <v>15</v>
      </c>
      <c r="I249" s="232"/>
      <c r="J249" s="231">
        <v>21</v>
      </c>
      <c r="K249" s="231">
        <v>1</v>
      </c>
      <c r="L249" s="231">
        <v>3</v>
      </c>
      <c r="M249" s="231"/>
      <c r="N249" s="231">
        <v>21</v>
      </c>
    </row>
    <row r="250" spans="1:14" ht="18" customHeight="1">
      <c r="A250" s="155" t="s">
        <v>104</v>
      </c>
      <c r="B250" s="175" t="s">
        <v>393</v>
      </c>
      <c r="C250" s="231">
        <v>11</v>
      </c>
      <c r="D250" s="231">
        <v>15</v>
      </c>
      <c r="E250" s="232"/>
      <c r="F250" s="231">
        <v>17</v>
      </c>
      <c r="G250" s="231">
        <v>10</v>
      </c>
      <c r="H250" s="231">
        <v>11</v>
      </c>
      <c r="I250" s="232"/>
      <c r="J250" s="231">
        <v>13</v>
      </c>
      <c r="K250" s="231">
        <v>1</v>
      </c>
      <c r="L250" s="231">
        <v>1</v>
      </c>
      <c r="M250" s="231"/>
      <c r="N250" s="231">
        <v>13</v>
      </c>
    </row>
    <row r="251" spans="1:14" ht="18" customHeight="1">
      <c r="A251" s="155" t="s">
        <v>105</v>
      </c>
      <c r="B251" s="175" t="s">
        <v>392</v>
      </c>
      <c r="C251" s="231">
        <v>11</v>
      </c>
      <c r="D251" s="231">
        <v>12</v>
      </c>
      <c r="E251" s="232"/>
      <c r="F251" s="231">
        <v>14</v>
      </c>
      <c r="G251" s="231">
        <v>10</v>
      </c>
      <c r="H251" s="231">
        <v>9</v>
      </c>
      <c r="I251" s="232"/>
      <c r="J251" s="231">
        <v>9</v>
      </c>
      <c r="K251" s="231">
        <v>1</v>
      </c>
      <c r="L251" s="231"/>
      <c r="M251" s="231"/>
      <c r="N251" s="231">
        <v>9</v>
      </c>
    </row>
    <row r="252" spans="1:14" ht="18" customHeight="1">
      <c r="A252" s="155" t="s">
        <v>106</v>
      </c>
      <c r="B252" s="175" t="s">
        <v>397</v>
      </c>
      <c r="C252" s="231">
        <v>11</v>
      </c>
      <c r="D252" s="231">
        <v>11</v>
      </c>
      <c r="E252" s="232"/>
      <c r="F252" s="231">
        <v>12</v>
      </c>
      <c r="G252" s="231">
        <v>10</v>
      </c>
      <c r="H252" s="231">
        <v>10</v>
      </c>
      <c r="I252" s="232"/>
      <c r="J252" s="231">
        <v>10</v>
      </c>
      <c r="K252" s="231">
        <v>2</v>
      </c>
      <c r="L252" s="231"/>
      <c r="M252" s="231"/>
      <c r="N252" s="231">
        <v>10</v>
      </c>
    </row>
    <row r="253" spans="1:14" ht="18" customHeight="1">
      <c r="A253" s="155" t="s">
        <v>107</v>
      </c>
      <c r="B253" s="175" t="s">
        <v>398</v>
      </c>
      <c r="C253" s="231">
        <v>11</v>
      </c>
      <c r="D253" s="231">
        <v>11</v>
      </c>
      <c r="E253" s="232"/>
      <c r="F253" s="231">
        <v>13</v>
      </c>
      <c r="G253" s="231">
        <v>11</v>
      </c>
      <c r="H253" s="231">
        <v>9</v>
      </c>
      <c r="I253" s="232"/>
      <c r="J253" s="231">
        <v>11</v>
      </c>
      <c r="K253" s="231">
        <v>3</v>
      </c>
      <c r="L253" s="231">
        <v>2</v>
      </c>
      <c r="M253" s="231"/>
      <c r="N253" s="231">
        <v>11</v>
      </c>
    </row>
    <row r="254" spans="1:14" ht="18" customHeight="1">
      <c r="A254" s="155" t="s">
        <v>108</v>
      </c>
      <c r="B254" s="175" t="s">
        <v>399</v>
      </c>
      <c r="C254" s="231">
        <v>11</v>
      </c>
      <c r="D254" s="231">
        <v>12</v>
      </c>
      <c r="E254" s="232"/>
      <c r="F254" s="231">
        <v>14</v>
      </c>
      <c r="G254" s="231">
        <v>10</v>
      </c>
      <c r="H254" s="231">
        <v>11</v>
      </c>
      <c r="I254" s="232"/>
      <c r="J254" s="231">
        <v>12</v>
      </c>
      <c r="K254" s="231">
        <v>4</v>
      </c>
      <c r="L254" s="231"/>
      <c r="M254" s="231"/>
      <c r="N254" s="231">
        <v>12</v>
      </c>
    </row>
    <row r="255" spans="1:14" ht="18" customHeight="1">
      <c r="A255" s="155" t="s">
        <v>109</v>
      </c>
      <c r="B255" s="175" t="s">
        <v>682</v>
      </c>
      <c r="C255" s="231">
        <v>11</v>
      </c>
      <c r="D255" s="231">
        <v>11</v>
      </c>
      <c r="E255" s="232"/>
      <c r="F255" s="231">
        <v>13</v>
      </c>
      <c r="G255" s="231">
        <v>9</v>
      </c>
      <c r="H255" s="231">
        <v>10</v>
      </c>
      <c r="I255" s="232"/>
      <c r="J255" s="231">
        <v>9</v>
      </c>
      <c r="K255" s="231">
        <v>1</v>
      </c>
      <c r="L255" s="231">
        <v>2</v>
      </c>
      <c r="M255" s="231"/>
      <c r="N255" s="231">
        <v>9</v>
      </c>
    </row>
    <row r="256" spans="1:14" ht="18" customHeight="1">
      <c r="A256" s="155" t="s">
        <v>110</v>
      </c>
      <c r="B256" s="175" t="s">
        <v>401</v>
      </c>
      <c r="C256" s="231">
        <v>11</v>
      </c>
      <c r="D256" s="231">
        <v>11</v>
      </c>
      <c r="E256" s="232"/>
      <c r="F256" s="231">
        <v>13</v>
      </c>
      <c r="G256" s="231">
        <v>10</v>
      </c>
      <c r="H256" s="231">
        <v>8</v>
      </c>
      <c r="I256" s="232"/>
      <c r="J256" s="231">
        <v>9</v>
      </c>
      <c r="K256" s="231">
        <v>1</v>
      </c>
      <c r="L256" s="231"/>
      <c r="M256" s="231"/>
      <c r="N256" s="231">
        <v>9</v>
      </c>
    </row>
    <row r="257" spans="1:14" ht="18" customHeight="1">
      <c r="A257" s="155" t="s">
        <v>111</v>
      </c>
      <c r="B257" s="175" t="s">
        <v>402</v>
      </c>
      <c r="C257" s="231">
        <v>11</v>
      </c>
      <c r="D257" s="231">
        <v>11</v>
      </c>
      <c r="E257" s="232"/>
      <c r="F257" s="231">
        <v>13</v>
      </c>
      <c r="G257" s="231">
        <v>11</v>
      </c>
      <c r="H257" s="231">
        <v>10</v>
      </c>
      <c r="I257" s="232"/>
      <c r="J257" s="231">
        <v>7</v>
      </c>
      <c r="K257" s="231">
        <v>3</v>
      </c>
      <c r="L257" s="231">
        <v>1</v>
      </c>
      <c r="M257" s="231"/>
      <c r="N257" s="231">
        <v>7</v>
      </c>
    </row>
    <row r="258" spans="1:14" ht="18" customHeight="1">
      <c r="A258" s="169" t="s">
        <v>299</v>
      </c>
      <c r="B258" s="170" t="s">
        <v>367</v>
      </c>
      <c r="C258" s="255">
        <f>SUM(C259,C264)</f>
        <v>153</v>
      </c>
      <c r="D258" s="255">
        <f t="shared" ref="D258:N258" si="31">SUM(D259,D264)</f>
        <v>122</v>
      </c>
      <c r="E258" s="256"/>
      <c r="F258" s="255">
        <f t="shared" si="31"/>
        <v>162</v>
      </c>
      <c r="G258" s="255">
        <f t="shared" si="31"/>
        <v>135</v>
      </c>
      <c r="H258" s="255">
        <f t="shared" si="31"/>
        <v>108</v>
      </c>
      <c r="I258" s="256"/>
      <c r="J258" s="255">
        <f t="shared" si="31"/>
        <v>124</v>
      </c>
      <c r="K258" s="255">
        <f t="shared" si="31"/>
        <v>33</v>
      </c>
      <c r="L258" s="255">
        <f t="shared" si="31"/>
        <v>19</v>
      </c>
      <c r="M258" s="255"/>
      <c r="N258" s="255">
        <f t="shared" si="31"/>
        <v>124</v>
      </c>
    </row>
    <row r="259" spans="1:14" ht="18" customHeight="1">
      <c r="A259" s="153">
        <v>1</v>
      </c>
      <c r="B259" s="171" t="s">
        <v>652</v>
      </c>
      <c r="C259" s="225">
        <f>SUM(C260:C263)</f>
        <v>47</v>
      </c>
      <c r="D259" s="225">
        <f t="shared" ref="D259:N259" si="32">SUM(D260:D263)</f>
        <v>36</v>
      </c>
      <c r="E259" s="226"/>
      <c r="F259" s="225">
        <f t="shared" si="32"/>
        <v>48</v>
      </c>
      <c r="G259" s="225">
        <f t="shared" si="32"/>
        <v>43</v>
      </c>
      <c r="H259" s="225">
        <f t="shared" si="32"/>
        <v>32</v>
      </c>
      <c r="I259" s="226"/>
      <c r="J259" s="225">
        <f t="shared" si="32"/>
        <v>35</v>
      </c>
      <c r="K259" s="225">
        <f t="shared" si="32"/>
        <v>10</v>
      </c>
      <c r="L259" s="225">
        <f t="shared" si="32"/>
        <v>6</v>
      </c>
      <c r="M259" s="225"/>
      <c r="N259" s="225">
        <f t="shared" si="32"/>
        <v>35</v>
      </c>
    </row>
    <row r="260" spans="1:14" ht="18" customHeight="1">
      <c r="A260" s="154" t="s">
        <v>127</v>
      </c>
      <c r="B260" s="173" t="s">
        <v>371</v>
      </c>
      <c r="C260" s="227">
        <v>12</v>
      </c>
      <c r="D260" s="227">
        <v>10</v>
      </c>
      <c r="E260" s="228"/>
      <c r="F260" s="227">
        <v>14</v>
      </c>
      <c r="G260" s="227">
        <v>11</v>
      </c>
      <c r="H260" s="227">
        <v>10</v>
      </c>
      <c r="I260" s="228"/>
      <c r="J260" s="231">
        <v>12</v>
      </c>
      <c r="K260" s="231"/>
      <c r="L260" s="231">
        <v>1</v>
      </c>
      <c r="M260" s="227"/>
      <c r="N260" s="227">
        <v>12</v>
      </c>
    </row>
    <row r="261" spans="1:14" ht="18" customHeight="1">
      <c r="A261" s="154" t="s">
        <v>72</v>
      </c>
      <c r="B261" s="173" t="s">
        <v>370</v>
      </c>
      <c r="C261" s="227">
        <v>12</v>
      </c>
      <c r="D261" s="227">
        <v>9</v>
      </c>
      <c r="E261" s="228"/>
      <c r="F261" s="227">
        <v>12</v>
      </c>
      <c r="G261" s="227">
        <v>11</v>
      </c>
      <c r="H261" s="227">
        <v>7</v>
      </c>
      <c r="I261" s="228"/>
      <c r="J261" s="231">
        <v>12</v>
      </c>
      <c r="K261" s="231">
        <v>4</v>
      </c>
      <c r="L261" s="231">
        <v>2</v>
      </c>
      <c r="M261" s="227"/>
      <c r="N261" s="227">
        <v>12</v>
      </c>
    </row>
    <row r="262" spans="1:14" ht="18" customHeight="1">
      <c r="A262" s="154" t="s">
        <v>130</v>
      </c>
      <c r="B262" s="173" t="s">
        <v>368</v>
      </c>
      <c r="C262" s="227">
        <v>12</v>
      </c>
      <c r="D262" s="227">
        <v>9</v>
      </c>
      <c r="E262" s="228"/>
      <c r="F262" s="227">
        <v>12</v>
      </c>
      <c r="G262" s="227">
        <v>11</v>
      </c>
      <c r="H262" s="227">
        <v>7</v>
      </c>
      <c r="I262" s="228"/>
      <c r="J262" s="231">
        <v>6</v>
      </c>
      <c r="K262" s="231">
        <v>4</v>
      </c>
      <c r="L262" s="231"/>
      <c r="M262" s="227"/>
      <c r="N262" s="227">
        <v>6</v>
      </c>
    </row>
    <row r="263" spans="1:14" ht="18" customHeight="1">
      <c r="A263" s="154" t="s">
        <v>132</v>
      </c>
      <c r="B263" s="173" t="s">
        <v>369</v>
      </c>
      <c r="C263" s="227">
        <v>11</v>
      </c>
      <c r="D263" s="227">
        <v>8</v>
      </c>
      <c r="E263" s="228"/>
      <c r="F263" s="227">
        <v>10</v>
      </c>
      <c r="G263" s="227">
        <v>10</v>
      </c>
      <c r="H263" s="227">
        <v>8</v>
      </c>
      <c r="I263" s="228"/>
      <c r="J263" s="231">
        <v>5</v>
      </c>
      <c r="K263" s="231">
        <v>2</v>
      </c>
      <c r="L263" s="231">
        <v>3</v>
      </c>
      <c r="M263" s="227"/>
      <c r="N263" s="227">
        <v>5</v>
      </c>
    </row>
    <row r="264" spans="1:14" ht="18" customHeight="1">
      <c r="A264" s="153">
        <v>2</v>
      </c>
      <c r="B264" s="171" t="s">
        <v>655</v>
      </c>
      <c r="C264" s="225">
        <f>SUM(C265:C273)</f>
        <v>106</v>
      </c>
      <c r="D264" s="225">
        <f t="shared" ref="D264:N264" si="33">SUM(D265:D273)</f>
        <v>86</v>
      </c>
      <c r="E264" s="226"/>
      <c r="F264" s="225">
        <f t="shared" si="33"/>
        <v>114</v>
      </c>
      <c r="G264" s="225">
        <f t="shared" si="33"/>
        <v>92</v>
      </c>
      <c r="H264" s="225">
        <f t="shared" si="33"/>
        <v>76</v>
      </c>
      <c r="I264" s="226"/>
      <c r="J264" s="225">
        <f t="shared" si="33"/>
        <v>89</v>
      </c>
      <c r="K264" s="225">
        <f t="shared" si="33"/>
        <v>23</v>
      </c>
      <c r="L264" s="225">
        <f t="shared" si="33"/>
        <v>13</v>
      </c>
      <c r="M264" s="225"/>
      <c r="N264" s="225">
        <f t="shared" si="33"/>
        <v>89</v>
      </c>
    </row>
    <row r="265" spans="1:14" ht="18" customHeight="1">
      <c r="A265" s="154" t="s">
        <v>73</v>
      </c>
      <c r="B265" s="173" t="s">
        <v>374</v>
      </c>
      <c r="C265" s="227">
        <v>12</v>
      </c>
      <c r="D265" s="227">
        <v>9</v>
      </c>
      <c r="E265" s="228"/>
      <c r="F265" s="227">
        <v>13</v>
      </c>
      <c r="G265" s="227">
        <v>11</v>
      </c>
      <c r="H265" s="227">
        <v>9</v>
      </c>
      <c r="I265" s="228"/>
      <c r="J265" s="227">
        <v>10</v>
      </c>
      <c r="K265" s="227">
        <v>1</v>
      </c>
      <c r="L265" s="227">
        <v>2</v>
      </c>
      <c r="M265" s="227"/>
      <c r="N265" s="227">
        <v>10</v>
      </c>
    </row>
    <row r="266" spans="1:14" ht="18" customHeight="1">
      <c r="A266" s="154" t="s">
        <v>74</v>
      </c>
      <c r="B266" s="173" t="s">
        <v>373</v>
      </c>
      <c r="C266" s="227">
        <v>12</v>
      </c>
      <c r="D266" s="227">
        <v>9</v>
      </c>
      <c r="E266" s="228"/>
      <c r="F266" s="227">
        <v>12</v>
      </c>
      <c r="G266" s="227">
        <v>9</v>
      </c>
      <c r="H266" s="227">
        <v>8</v>
      </c>
      <c r="I266" s="228"/>
      <c r="J266" s="227">
        <v>10</v>
      </c>
      <c r="K266" s="227">
        <v>3</v>
      </c>
      <c r="L266" s="227">
        <v>2</v>
      </c>
      <c r="M266" s="227"/>
      <c r="N266" s="227">
        <v>10</v>
      </c>
    </row>
    <row r="267" spans="1:14" ht="18" customHeight="1">
      <c r="A267" s="154" t="s">
        <v>75</v>
      </c>
      <c r="B267" s="173" t="s">
        <v>375</v>
      </c>
      <c r="C267" s="227">
        <v>12</v>
      </c>
      <c r="D267" s="227">
        <v>10</v>
      </c>
      <c r="E267" s="228"/>
      <c r="F267" s="227">
        <v>14</v>
      </c>
      <c r="G267" s="227">
        <v>10</v>
      </c>
      <c r="H267" s="227">
        <v>7</v>
      </c>
      <c r="I267" s="228"/>
      <c r="J267" s="227">
        <v>12</v>
      </c>
      <c r="K267" s="227"/>
      <c r="L267" s="227">
        <v>2</v>
      </c>
      <c r="M267" s="227"/>
      <c r="N267" s="227">
        <v>12</v>
      </c>
    </row>
    <row r="268" spans="1:14" ht="18" customHeight="1">
      <c r="A268" s="154" t="s">
        <v>103</v>
      </c>
      <c r="B268" s="173" t="s">
        <v>380</v>
      </c>
      <c r="C268" s="227">
        <v>12</v>
      </c>
      <c r="D268" s="227">
        <v>9</v>
      </c>
      <c r="E268" s="228"/>
      <c r="F268" s="227">
        <v>12</v>
      </c>
      <c r="G268" s="227">
        <v>11</v>
      </c>
      <c r="H268" s="227">
        <v>8</v>
      </c>
      <c r="I268" s="228"/>
      <c r="J268" s="227">
        <v>8</v>
      </c>
      <c r="K268" s="227">
        <v>3</v>
      </c>
      <c r="L268" s="227">
        <v>2</v>
      </c>
      <c r="M268" s="227"/>
      <c r="N268" s="227">
        <v>8</v>
      </c>
    </row>
    <row r="269" spans="1:14" ht="18" customHeight="1">
      <c r="A269" s="154" t="s">
        <v>104</v>
      </c>
      <c r="B269" s="173" t="s">
        <v>372</v>
      </c>
      <c r="C269" s="227">
        <v>11</v>
      </c>
      <c r="D269" s="227">
        <v>10</v>
      </c>
      <c r="E269" s="228"/>
      <c r="F269" s="227">
        <v>12</v>
      </c>
      <c r="G269" s="227">
        <v>9</v>
      </c>
      <c r="H269" s="227">
        <v>10</v>
      </c>
      <c r="I269" s="228"/>
      <c r="J269" s="227">
        <v>9</v>
      </c>
      <c r="K269" s="227">
        <v>2</v>
      </c>
      <c r="L269" s="227">
        <v>1</v>
      </c>
      <c r="M269" s="227"/>
      <c r="N269" s="227">
        <v>9</v>
      </c>
    </row>
    <row r="270" spans="1:14" ht="18" customHeight="1">
      <c r="A270" s="154" t="s">
        <v>105</v>
      </c>
      <c r="B270" s="173" t="s">
        <v>376</v>
      </c>
      <c r="C270" s="227">
        <v>11</v>
      </c>
      <c r="D270" s="227">
        <v>8</v>
      </c>
      <c r="E270" s="228"/>
      <c r="F270" s="227">
        <v>10</v>
      </c>
      <c r="G270" s="227">
        <v>10</v>
      </c>
      <c r="H270" s="227">
        <v>6</v>
      </c>
      <c r="I270" s="228"/>
      <c r="J270" s="227">
        <v>7</v>
      </c>
      <c r="K270" s="227">
        <v>3</v>
      </c>
      <c r="L270" s="227"/>
      <c r="M270" s="227"/>
      <c r="N270" s="227">
        <v>7</v>
      </c>
    </row>
    <row r="271" spans="1:14" ht="18" customHeight="1">
      <c r="A271" s="154" t="s">
        <v>106</v>
      </c>
      <c r="B271" s="173" t="s">
        <v>378</v>
      </c>
      <c r="C271" s="227">
        <v>12</v>
      </c>
      <c r="D271" s="227">
        <v>11</v>
      </c>
      <c r="E271" s="228"/>
      <c r="F271" s="227">
        <v>14</v>
      </c>
      <c r="G271" s="227">
        <v>10</v>
      </c>
      <c r="H271" s="227">
        <v>11</v>
      </c>
      <c r="I271" s="228"/>
      <c r="J271" s="227">
        <v>12</v>
      </c>
      <c r="K271" s="227">
        <v>5</v>
      </c>
      <c r="L271" s="227">
        <v>2</v>
      </c>
      <c r="M271" s="227"/>
      <c r="N271" s="227">
        <v>12</v>
      </c>
    </row>
    <row r="272" spans="1:14" ht="18" customHeight="1">
      <c r="A272" s="154" t="s">
        <v>107</v>
      </c>
      <c r="B272" s="173" t="s">
        <v>377</v>
      </c>
      <c r="C272" s="227">
        <v>12</v>
      </c>
      <c r="D272" s="227">
        <v>9</v>
      </c>
      <c r="E272" s="228"/>
      <c r="F272" s="227">
        <v>13</v>
      </c>
      <c r="G272" s="227">
        <v>11</v>
      </c>
      <c r="H272" s="227">
        <v>7</v>
      </c>
      <c r="I272" s="228"/>
      <c r="J272" s="227">
        <v>10</v>
      </c>
      <c r="K272" s="227">
        <v>4</v>
      </c>
      <c r="L272" s="227">
        <v>1</v>
      </c>
      <c r="M272" s="227"/>
      <c r="N272" s="227">
        <v>10</v>
      </c>
    </row>
    <row r="273" spans="1:14" ht="18" customHeight="1">
      <c r="A273" s="154" t="s">
        <v>108</v>
      </c>
      <c r="B273" s="173" t="s">
        <v>379</v>
      </c>
      <c r="C273" s="227">
        <v>12</v>
      </c>
      <c r="D273" s="227">
        <v>11</v>
      </c>
      <c r="E273" s="228"/>
      <c r="F273" s="227">
        <v>14</v>
      </c>
      <c r="G273" s="227">
        <v>11</v>
      </c>
      <c r="H273" s="227">
        <v>10</v>
      </c>
      <c r="I273" s="228"/>
      <c r="J273" s="227">
        <v>11</v>
      </c>
      <c r="K273" s="227">
        <v>2</v>
      </c>
      <c r="L273" s="227">
        <v>1</v>
      </c>
      <c r="M273" s="227"/>
      <c r="N273" s="227">
        <v>11</v>
      </c>
    </row>
    <row r="274" spans="1:14" ht="18" customHeight="1">
      <c r="A274" s="169" t="s">
        <v>314</v>
      </c>
      <c r="B274" s="170" t="s">
        <v>688</v>
      </c>
      <c r="C274" s="255">
        <f>C275+C294</f>
        <v>198</v>
      </c>
      <c r="D274" s="255">
        <f t="shared" ref="D274:N274" si="34">D275+D294</f>
        <v>189</v>
      </c>
      <c r="E274" s="256"/>
      <c r="F274" s="255">
        <f t="shared" si="34"/>
        <v>243</v>
      </c>
      <c r="G274" s="255">
        <f t="shared" si="34"/>
        <v>191</v>
      </c>
      <c r="H274" s="255">
        <f t="shared" si="34"/>
        <v>166</v>
      </c>
      <c r="I274" s="256"/>
      <c r="J274" s="255">
        <f t="shared" si="34"/>
        <v>197</v>
      </c>
      <c r="K274" s="255">
        <f t="shared" si="34"/>
        <v>53</v>
      </c>
      <c r="L274" s="255">
        <f t="shared" si="34"/>
        <v>43</v>
      </c>
      <c r="M274" s="255"/>
      <c r="N274" s="255">
        <f t="shared" si="34"/>
        <v>197</v>
      </c>
    </row>
    <row r="275" spans="1:14" ht="18" customHeight="1">
      <c r="A275" s="153">
        <v>1</v>
      </c>
      <c r="B275" s="171" t="s">
        <v>652</v>
      </c>
      <c r="C275" s="225">
        <f>SUM(C276:C292)</f>
        <v>187</v>
      </c>
      <c r="D275" s="225">
        <f t="shared" ref="D275:N275" si="35">SUM(D276:D292)</f>
        <v>175</v>
      </c>
      <c r="E275" s="226"/>
      <c r="F275" s="225">
        <f t="shared" si="35"/>
        <v>226</v>
      </c>
      <c r="G275" s="225">
        <f t="shared" si="35"/>
        <v>181</v>
      </c>
      <c r="H275" s="225">
        <f t="shared" si="35"/>
        <v>155</v>
      </c>
      <c r="I275" s="226"/>
      <c r="J275" s="225">
        <f t="shared" si="35"/>
        <v>182</v>
      </c>
      <c r="K275" s="225">
        <f t="shared" si="35"/>
        <v>49</v>
      </c>
      <c r="L275" s="225">
        <f t="shared" si="35"/>
        <v>41</v>
      </c>
      <c r="M275" s="225"/>
      <c r="N275" s="225">
        <f t="shared" si="35"/>
        <v>182</v>
      </c>
    </row>
    <row r="276" spans="1:14" ht="18" customHeight="1">
      <c r="A276" s="155" t="s">
        <v>127</v>
      </c>
      <c r="B276" s="184" t="s">
        <v>179</v>
      </c>
      <c r="C276" s="234">
        <v>11</v>
      </c>
      <c r="D276" s="234">
        <v>11</v>
      </c>
      <c r="E276" s="232"/>
      <c r="F276" s="231">
        <v>15</v>
      </c>
      <c r="G276" s="234">
        <v>10</v>
      </c>
      <c r="H276" s="234">
        <v>9</v>
      </c>
      <c r="I276" s="235"/>
      <c r="J276" s="231">
        <v>13</v>
      </c>
      <c r="K276" s="234">
        <v>3</v>
      </c>
      <c r="L276" s="231">
        <v>1</v>
      </c>
      <c r="M276" s="231"/>
      <c r="N276" s="231">
        <v>13</v>
      </c>
    </row>
    <row r="277" spans="1:14" ht="18" customHeight="1">
      <c r="A277" s="155" t="s">
        <v>72</v>
      </c>
      <c r="B277" s="184" t="s">
        <v>173</v>
      </c>
      <c r="C277" s="234">
        <v>11</v>
      </c>
      <c r="D277" s="234">
        <v>12</v>
      </c>
      <c r="E277" s="232"/>
      <c r="F277" s="231">
        <v>14</v>
      </c>
      <c r="G277" s="234">
        <v>11</v>
      </c>
      <c r="H277" s="234">
        <v>9</v>
      </c>
      <c r="I277" s="235"/>
      <c r="J277" s="231">
        <v>13</v>
      </c>
      <c r="K277" s="234">
        <v>3</v>
      </c>
      <c r="L277" s="231">
        <v>2</v>
      </c>
      <c r="M277" s="231"/>
      <c r="N277" s="231">
        <v>13</v>
      </c>
    </row>
    <row r="278" spans="1:14" ht="18" customHeight="1">
      <c r="A278" s="155" t="s">
        <v>130</v>
      </c>
      <c r="B278" s="184" t="s">
        <v>177</v>
      </c>
      <c r="C278" s="234">
        <v>11</v>
      </c>
      <c r="D278" s="234">
        <v>12</v>
      </c>
      <c r="E278" s="232"/>
      <c r="F278" s="231">
        <v>16</v>
      </c>
      <c r="G278" s="234">
        <v>11</v>
      </c>
      <c r="H278" s="234">
        <v>9</v>
      </c>
      <c r="I278" s="235"/>
      <c r="J278" s="231">
        <v>11</v>
      </c>
      <c r="K278" s="234">
        <v>4</v>
      </c>
      <c r="L278" s="231">
        <v>0</v>
      </c>
      <c r="M278" s="231"/>
      <c r="N278" s="231">
        <v>11</v>
      </c>
    </row>
    <row r="279" spans="1:14" ht="18" customHeight="1">
      <c r="A279" s="155" t="s">
        <v>132</v>
      </c>
      <c r="B279" s="184" t="s">
        <v>176</v>
      </c>
      <c r="C279" s="234">
        <v>11</v>
      </c>
      <c r="D279" s="234">
        <v>11</v>
      </c>
      <c r="E279" s="232"/>
      <c r="F279" s="231">
        <v>14</v>
      </c>
      <c r="G279" s="234">
        <v>10</v>
      </c>
      <c r="H279" s="234">
        <v>9</v>
      </c>
      <c r="I279" s="235"/>
      <c r="J279" s="231">
        <v>13</v>
      </c>
      <c r="K279" s="234">
        <v>1</v>
      </c>
      <c r="L279" s="231">
        <v>2</v>
      </c>
      <c r="M279" s="231"/>
      <c r="N279" s="231">
        <v>13</v>
      </c>
    </row>
    <row r="280" spans="1:14" ht="18" customHeight="1">
      <c r="A280" s="155" t="s">
        <v>134</v>
      </c>
      <c r="B280" s="184" t="s">
        <v>175</v>
      </c>
      <c r="C280" s="234">
        <v>11</v>
      </c>
      <c r="D280" s="234">
        <v>12</v>
      </c>
      <c r="E280" s="232"/>
      <c r="F280" s="231">
        <v>15</v>
      </c>
      <c r="G280" s="234">
        <v>11</v>
      </c>
      <c r="H280" s="234">
        <v>8</v>
      </c>
      <c r="I280" s="235"/>
      <c r="J280" s="231">
        <v>12</v>
      </c>
      <c r="K280" s="234">
        <v>2</v>
      </c>
      <c r="L280" s="231">
        <v>0</v>
      </c>
      <c r="M280" s="231"/>
      <c r="N280" s="231">
        <v>12</v>
      </c>
    </row>
    <row r="281" spans="1:14" ht="18" customHeight="1">
      <c r="A281" s="155" t="s">
        <v>136</v>
      </c>
      <c r="B281" s="184" t="s">
        <v>174</v>
      </c>
      <c r="C281" s="234">
        <v>11</v>
      </c>
      <c r="D281" s="234">
        <v>12</v>
      </c>
      <c r="E281" s="232"/>
      <c r="F281" s="231">
        <v>15</v>
      </c>
      <c r="G281" s="234">
        <v>10</v>
      </c>
      <c r="H281" s="234">
        <v>10</v>
      </c>
      <c r="I281" s="235"/>
      <c r="J281" s="231">
        <v>12</v>
      </c>
      <c r="K281" s="234">
        <v>2</v>
      </c>
      <c r="L281" s="231">
        <v>3</v>
      </c>
      <c r="M281" s="231"/>
      <c r="N281" s="231">
        <v>12</v>
      </c>
    </row>
    <row r="282" spans="1:14" ht="18" customHeight="1">
      <c r="A282" s="155" t="s">
        <v>138</v>
      </c>
      <c r="B282" s="184" t="s">
        <v>165</v>
      </c>
      <c r="C282" s="234">
        <v>11</v>
      </c>
      <c r="D282" s="234">
        <v>12</v>
      </c>
      <c r="E282" s="232"/>
      <c r="F282" s="231">
        <v>15</v>
      </c>
      <c r="G282" s="234">
        <v>11</v>
      </c>
      <c r="H282" s="234">
        <v>11</v>
      </c>
      <c r="I282" s="235"/>
      <c r="J282" s="231">
        <v>12</v>
      </c>
      <c r="K282" s="234">
        <v>3</v>
      </c>
      <c r="L282" s="231">
        <v>3</v>
      </c>
      <c r="M282" s="231"/>
      <c r="N282" s="231">
        <v>12</v>
      </c>
    </row>
    <row r="283" spans="1:14" ht="18" customHeight="1">
      <c r="A283" s="155" t="s">
        <v>140</v>
      </c>
      <c r="B283" s="184" t="s">
        <v>162</v>
      </c>
      <c r="C283" s="234">
        <v>11</v>
      </c>
      <c r="D283" s="234">
        <v>12</v>
      </c>
      <c r="E283" s="232"/>
      <c r="F283" s="231">
        <v>14</v>
      </c>
      <c r="G283" s="234">
        <v>11</v>
      </c>
      <c r="H283" s="234">
        <v>10</v>
      </c>
      <c r="I283" s="235"/>
      <c r="J283" s="231">
        <v>12</v>
      </c>
      <c r="K283" s="234">
        <v>3</v>
      </c>
      <c r="L283" s="231">
        <v>2</v>
      </c>
      <c r="M283" s="231"/>
      <c r="N283" s="231">
        <v>12</v>
      </c>
    </row>
    <row r="284" spans="1:14" ht="18" customHeight="1">
      <c r="A284" s="155" t="s">
        <v>142</v>
      </c>
      <c r="B284" s="184" t="s">
        <v>164</v>
      </c>
      <c r="C284" s="234">
        <v>11</v>
      </c>
      <c r="D284" s="234">
        <v>9</v>
      </c>
      <c r="E284" s="232"/>
      <c r="F284" s="231">
        <v>12</v>
      </c>
      <c r="G284" s="234">
        <v>11</v>
      </c>
      <c r="H284" s="234">
        <v>7</v>
      </c>
      <c r="I284" s="235"/>
      <c r="J284" s="231">
        <v>11</v>
      </c>
      <c r="K284" s="234">
        <v>4</v>
      </c>
      <c r="L284" s="231">
        <v>1</v>
      </c>
      <c r="M284" s="231"/>
      <c r="N284" s="231">
        <v>11</v>
      </c>
    </row>
    <row r="285" spans="1:14" ht="18" customHeight="1">
      <c r="A285" s="155" t="s">
        <v>144</v>
      </c>
      <c r="B285" s="184" t="s">
        <v>683</v>
      </c>
      <c r="C285" s="234">
        <v>11</v>
      </c>
      <c r="D285" s="234">
        <v>9</v>
      </c>
      <c r="E285" s="232"/>
      <c r="F285" s="231">
        <v>12</v>
      </c>
      <c r="G285" s="234">
        <v>11</v>
      </c>
      <c r="H285" s="234">
        <v>9</v>
      </c>
      <c r="I285" s="235"/>
      <c r="J285" s="231">
        <v>9</v>
      </c>
      <c r="K285" s="234">
        <v>1</v>
      </c>
      <c r="L285" s="231">
        <v>1</v>
      </c>
      <c r="M285" s="231"/>
      <c r="N285" s="231">
        <v>9</v>
      </c>
    </row>
    <row r="286" spans="1:14" ht="18" customHeight="1">
      <c r="A286" s="155" t="s">
        <v>146</v>
      </c>
      <c r="B286" s="184" t="s">
        <v>167</v>
      </c>
      <c r="C286" s="234">
        <v>11</v>
      </c>
      <c r="D286" s="234">
        <v>9</v>
      </c>
      <c r="E286" s="232"/>
      <c r="F286" s="231">
        <v>12</v>
      </c>
      <c r="G286" s="234">
        <v>11</v>
      </c>
      <c r="H286" s="234">
        <v>8</v>
      </c>
      <c r="I286" s="235"/>
      <c r="J286" s="231">
        <v>9</v>
      </c>
      <c r="K286" s="234">
        <v>2</v>
      </c>
      <c r="L286" s="231">
        <v>3</v>
      </c>
      <c r="M286" s="231"/>
      <c r="N286" s="231">
        <v>9</v>
      </c>
    </row>
    <row r="287" spans="1:14" ht="18" customHeight="1">
      <c r="A287" s="155" t="s">
        <v>148</v>
      </c>
      <c r="B287" s="184" t="s">
        <v>166</v>
      </c>
      <c r="C287" s="234">
        <v>11</v>
      </c>
      <c r="D287" s="234">
        <v>9</v>
      </c>
      <c r="E287" s="232"/>
      <c r="F287" s="231">
        <v>12</v>
      </c>
      <c r="G287" s="234">
        <v>11</v>
      </c>
      <c r="H287" s="229">
        <v>9</v>
      </c>
      <c r="I287" s="244"/>
      <c r="J287" s="231">
        <v>11</v>
      </c>
      <c r="K287" s="229">
        <v>3</v>
      </c>
      <c r="L287" s="231">
        <v>3</v>
      </c>
      <c r="M287" s="231"/>
      <c r="N287" s="231">
        <v>11</v>
      </c>
    </row>
    <row r="288" spans="1:14" ht="18" customHeight="1">
      <c r="A288" s="155" t="s">
        <v>150</v>
      </c>
      <c r="B288" s="184" t="s">
        <v>168</v>
      </c>
      <c r="C288" s="234">
        <v>11</v>
      </c>
      <c r="D288" s="234">
        <v>9</v>
      </c>
      <c r="E288" s="232"/>
      <c r="F288" s="231">
        <v>12</v>
      </c>
      <c r="G288" s="234">
        <v>11</v>
      </c>
      <c r="H288" s="234">
        <v>9</v>
      </c>
      <c r="I288" s="235"/>
      <c r="J288" s="231">
        <v>7</v>
      </c>
      <c r="K288" s="234">
        <v>3</v>
      </c>
      <c r="L288" s="231">
        <v>2</v>
      </c>
      <c r="M288" s="231"/>
      <c r="N288" s="231">
        <v>7</v>
      </c>
    </row>
    <row r="289" spans="1:14" ht="18" customHeight="1">
      <c r="A289" s="155" t="s">
        <v>152</v>
      </c>
      <c r="B289" s="184" t="s">
        <v>170</v>
      </c>
      <c r="C289" s="234">
        <v>11</v>
      </c>
      <c r="D289" s="234">
        <v>9</v>
      </c>
      <c r="E289" s="232"/>
      <c r="F289" s="231">
        <v>12</v>
      </c>
      <c r="G289" s="234">
        <v>8</v>
      </c>
      <c r="H289" s="234">
        <v>11</v>
      </c>
      <c r="I289" s="235"/>
      <c r="J289" s="231">
        <v>8</v>
      </c>
      <c r="K289" s="234">
        <v>1</v>
      </c>
      <c r="L289" s="231">
        <v>7</v>
      </c>
      <c r="M289" s="231"/>
      <c r="N289" s="231">
        <v>8</v>
      </c>
    </row>
    <row r="290" spans="1:14" ht="18" customHeight="1">
      <c r="A290" s="155" t="s">
        <v>154</v>
      </c>
      <c r="B290" s="184" t="s">
        <v>169</v>
      </c>
      <c r="C290" s="234">
        <v>11</v>
      </c>
      <c r="D290" s="234">
        <v>9</v>
      </c>
      <c r="E290" s="232"/>
      <c r="F290" s="231">
        <v>12</v>
      </c>
      <c r="G290" s="234">
        <v>11</v>
      </c>
      <c r="H290" s="234">
        <v>9</v>
      </c>
      <c r="I290" s="235"/>
      <c r="J290" s="231">
        <v>10</v>
      </c>
      <c r="K290" s="234">
        <v>3</v>
      </c>
      <c r="L290" s="231">
        <v>2</v>
      </c>
      <c r="M290" s="231"/>
      <c r="N290" s="231">
        <v>10</v>
      </c>
    </row>
    <row r="291" spans="1:14" ht="18" customHeight="1">
      <c r="A291" s="155" t="s">
        <v>156</v>
      </c>
      <c r="B291" s="184" t="s">
        <v>171</v>
      </c>
      <c r="C291" s="234">
        <v>11</v>
      </c>
      <c r="D291" s="234">
        <v>9</v>
      </c>
      <c r="E291" s="232"/>
      <c r="F291" s="231">
        <v>12</v>
      </c>
      <c r="G291" s="234">
        <v>11</v>
      </c>
      <c r="H291" s="234">
        <v>9</v>
      </c>
      <c r="I291" s="235"/>
      <c r="J291" s="231">
        <v>10</v>
      </c>
      <c r="K291" s="234">
        <v>8</v>
      </c>
      <c r="L291" s="231">
        <v>3</v>
      </c>
      <c r="M291" s="231"/>
      <c r="N291" s="231">
        <v>10</v>
      </c>
    </row>
    <row r="292" spans="1:14" ht="18" customHeight="1">
      <c r="A292" s="155" t="s">
        <v>158</v>
      </c>
      <c r="B292" s="184" t="s">
        <v>172</v>
      </c>
      <c r="C292" s="234">
        <v>11</v>
      </c>
      <c r="D292" s="234">
        <v>9</v>
      </c>
      <c r="E292" s="232"/>
      <c r="F292" s="231">
        <v>12</v>
      </c>
      <c r="G292" s="234">
        <v>11</v>
      </c>
      <c r="H292" s="234">
        <v>9</v>
      </c>
      <c r="I292" s="235"/>
      <c r="J292" s="231">
        <v>9</v>
      </c>
      <c r="K292" s="234">
        <v>3</v>
      </c>
      <c r="L292" s="231">
        <v>6</v>
      </c>
      <c r="M292" s="231"/>
      <c r="N292" s="231">
        <v>9</v>
      </c>
    </row>
    <row r="293" spans="1:14" ht="18" customHeight="1">
      <c r="A293" s="153">
        <v>2</v>
      </c>
      <c r="B293" s="171" t="s">
        <v>653</v>
      </c>
      <c r="C293" s="234"/>
      <c r="D293" s="234"/>
      <c r="E293" s="232"/>
      <c r="F293" s="231"/>
      <c r="G293" s="231"/>
      <c r="H293" s="231"/>
      <c r="I293" s="232"/>
      <c r="J293" s="231"/>
      <c r="K293" s="234"/>
      <c r="L293" s="231"/>
      <c r="M293" s="231"/>
      <c r="N293" s="231"/>
    </row>
    <row r="294" spans="1:14" ht="18" customHeight="1">
      <c r="A294" s="155" t="s">
        <v>73</v>
      </c>
      <c r="B294" s="184" t="s">
        <v>161</v>
      </c>
      <c r="C294" s="234">
        <v>11</v>
      </c>
      <c r="D294" s="234">
        <v>14</v>
      </c>
      <c r="E294" s="232"/>
      <c r="F294" s="231">
        <v>17</v>
      </c>
      <c r="G294" s="234">
        <v>10</v>
      </c>
      <c r="H294" s="234">
        <v>11</v>
      </c>
      <c r="I294" s="235"/>
      <c r="J294" s="231">
        <v>15</v>
      </c>
      <c r="K294" s="231">
        <v>4</v>
      </c>
      <c r="L294" s="231">
        <v>2</v>
      </c>
      <c r="M294" s="231"/>
      <c r="N294" s="231">
        <v>15</v>
      </c>
    </row>
    <row r="295" spans="1:14" ht="18" customHeight="1">
      <c r="A295" s="169" t="s">
        <v>327</v>
      </c>
      <c r="B295" s="170" t="s">
        <v>274</v>
      </c>
      <c r="C295" s="255">
        <f>C296+C309</f>
        <v>132</v>
      </c>
      <c r="D295" s="255">
        <f t="shared" ref="D295:N295" si="36">D296+D309</f>
        <v>152</v>
      </c>
      <c r="E295" s="256"/>
      <c r="F295" s="255">
        <f t="shared" si="36"/>
        <v>188</v>
      </c>
      <c r="G295" s="255">
        <f t="shared" si="36"/>
        <v>125</v>
      </c>
      <c r="H295" s="255">
        <f t="shared" si="36"/>
        <v>121</v>
      </c>
      <c r="I295" s="256"/>
      <c r="J295" s="255">
        <f t="shared" si="36"/>
        <v>154</v>
      </c>
      <c r="K295" s="255">
        <f t="shared" si="36"/>
        <v>39</v>
      </c>
      <c r="L295" s="255">
        <f t="shared" si="36"/>
        <v>20</v>
      </c>
      <c r="M295" s="255"/>
      <c r="N295" s="255">
        <f t="shared" si="36"/>
        <v>154</v>
      </c>
    </row>
    <row r="296" spans="1:14" ht="18" customHeight="1">
      <c r="A296" s="153">
        <v>1</v>
      </c>
      <c r="B296" s="171" t="s">
        <v>652</v>
      </c>
      <c r="C296" s="225">
        <f>SUM(C297:C307)</f>
        <v>121</v>
      </c>
      <c r="D296" s="225">
        <f>SUM(D297:D307)</f>
        <v>138</v>
      </c>
      <c r="E296" s="226"/>
      <c r="F296" s="225">
        <f t="shared" ref="F296:N296" si="37">SUM(F297:F307)</f>
        <v>171</v>
      </c>
      <c r="G296" s="225">
        <f t="shared" si="37"/>
        <v>114</v>
      </c>
      <c r="H296" s="225">
        <f t="shared" si="37"/>
        <v>112</v>
      </c>
      <c r="I296" s="226"/>
      <c r="J296" s="225">
        <f t="shared" si="37"/>
        <v>141</v>
      </c>
      <c r="K296" s="225">
        <f t="shared" si="37"/>
        <v>35</v>
      </c>
      <c r="L296" s="225">
        <f t="shared" si="37"/>
        <v>20</v>
      </c>
      <c r="M296" s="225"/>
      <c r="N296" s="225">
        <f t="shared" si="37"/>
        <v>141</v>
      </c>
    </row>
    <row r="297" spans="1:14" ht="18" customHeight="1">
      <c r="A297" s="154" t="s">
        <v>127</v>
      </c>
      <c r="B297" s="173" t="s">
        <v>684</v>
      </c>
      <c r="C297" s="231">
        <v>11</v>
      </c>
      <c r="D297" s="231">
        <v>12</v>
      </c>
      <c r="E297" s="228"/>
      <c r="F297" s="227">
        <v>15</v>
      </c>
      <c r="G297" s="227">
        <v>10</v>
      </c>
      <c r="H297" s="227">
        <v>9</v>
      </c>
      <c r="I297" s="228"/>
      <c r="J297" s="227">
        <v>12</v>
      </c>
      <c r="K297" s="227">
        <v>6</v>
      </c>
      <c r="L297" s="227">
        <v>5</v>
      </c>
      <c r="M297" s="227"/>
      <c r="N297" s="227">
        <v>12</v>
      </c>
    </row>
    <row r="298" spans="1:14" ht="18" customHeight="1">
      <c r="A298" s="154" t="s">
        <v>72</v>
      </c>
      <c r="B298" s="173" t="s">
        <v>284</v>
      </c>
      <c r="C298" s="231">
        <v>11</v>
      </c>
      <c r="D298" s="231">
        <v>12</v>
      </c>
      <c r="E298" s="228"/>
      <c r="F298" s="227">
        <v>15</v>
      </c>
      <c r="G298" s="227">
        <v>9</v>
      </c>
      <c r="H298" s="227">
        <v>10</v>
      </c>
      <c r="I298" s="228"/>
      <c r="J298" s="227">
        <v>12</v>
      </c>
      <c r="K298" s="227">
        <v>7</v>
      </c>
      <c r="L298" s="227">
        <v>3</v>
      </c>
      <c r="M298" s="227"/>
      <c r="N298" s="227">
        <v>12</v>
      </c>
    </row>
    <row r="299" spans="1:14" ht="18" customHeight="1">
      <c r="A299" s="154" t="s">
        <v>130</v>
      </c>
      <c r="B299" s="173" t="s">
        <v>283</v>
      </c>
      <c r="C299" s="231">
        <v>11</v>
      </c>
      <c r="D299" s="231">
        <v>12</v>
      </c>
      <c r="E299" s="228"/>
      <c r="F299" s="227">
        <v>15</v>
      </c>
      <c r="G299" s="227">
        <v>10</v>
      </c>
      <c r="H299" s="227">
        <v>10</v>
      </c>
      <c r="I299" s="228"/>
      <c r="J299" s="227">
        <v>12</v>
      </c>
      <c r="K299" s="227">
        <v>2</v>
      </c>
      <c r="L299" s="227">
        <v>0</v>
      </c>
      <c r="M299" s="227"/>
      <c r="N299" s="227">
        <v>12</v>
      </c>
    </row>
    <row r="300" spans="1:14" ht="18" customHeight="1">
      <c r="A300" s="154" t="s">
        <v>132</v>
      </c>
      <c r="B300" s="173" t="s">
        <v>277</v>
      </c>
      <c r="C300" s="231">
        <v>11</v>
      </c>
      <c r="D300" s="231">
        <v>12</v>
      </c>
      <c r="E300" s="228"/>
      <c r="F300" s="227">
        <v>15</v>
      </c>
      <c r="G300" s="227">
        <v>10</v>
      </c>
      <c r="H300" s="227">
        <v>10</v>
      </c>
      <c r="I300" s="228"/>
      <c r="J300" s="227">
        <v>11</v>
      </c>
      <c r="K300" s="227">
        <v>5</v>
      </c>
      <c r="L300" s="227">
        <v>2</v>
      </c>
      <c r="M300" s="227"/>
      <c r="N300" s="227">
        <v>11</v>
      </c>
    </row>
    <row r="301" spans="1:14" ht="18" customHeight="1">
      <c r="A301" s="154" t="s">
        <v>134</v>
      </c>
      <c r="B301" s="173" t="s">
        <v>286</v>
      </c>
      <c r="C301" s="231">
        <v>11</v>
      </c>
      <c r="D301" s="231">
        <v>12</v>
      </c>
      <c r="E301" s="228"/>
      <c r="F301" s="227">
        <v>15</v>
      </c>
      <c r="G301" s="227">
        <v>10</v>
      </c>
      <c r="H301" s="227">
        <v>10</v>
      </c>
      <c r="I301" s="228"/>
      <c r="J301" s="227">
        <v>12</v>
      </c>
      <c r="K301" s="227">
        <v>3</v>
      </c>
      <c r="L301" s="227">
        <v>2</v>
      </c>
      <c r="M301" s="227"/>
      <c r="N301" s="227">
        <v>12</v>
      </c>
    </row>
    <row r="302" spans="1:14" ht="18" customHeight="1">
      <c r="A302" s="154" t="s">
        <v>136</v>
      </c>
      <c r="B302" s="173" t="s">
        <v>282</v>
      </c>
      <c r="C302" s="231">
        <v>11</v>
      </c>
      <c r="D302" s="231">
        <v>13</v>
      </c>
      <c r="E302" s="228"/>
      <c r="F302" s="227">
        <v>16</v>
      </c>
      <c r="G302" s="227">
        <v>10</v>
      </c>
      <c r="H302" s="227">
        <v>11</v>
      </c>
      <c r="I302" s="228"/>
      <c r="J302" s="227">
        <v>14</v>
      </c>
      <c r="K302" s="227">
        <v>2</v>
      </c>
      <c r="L302" s="227">
        <v>1</v>
      </c>
      <c r="M302" s="227"/>
      <c r="N302" s="227">
        <v>14</v>
      </c>
    </row>
    <row r="303" spans="1:14" ht="18" customHeight="1">
      <c r="A303" s="154" t="s">
        <v>138</v>
      </c>
      <c r="B303" s="173" t="s">
        <v>285</v>
      </c>
      <c r="C303" s="231">
        <v>11</v>
      </c>
      <c r="D303" s="231">
        <v>13</v>
      </c>
      <c r="E303" s="228"/>
      <c r="F303" s="227">
        <v>16</v>
      </c>
      <c r="G303" s="227">
        <v>11</v>
      </c>
      <c r="H303" s="227">
        <v>10</v>
      </c>
      <c r="I303" s="228"/>
      <c r="J303" s="227">
        <v>14</v>
      </c>
      <c r="K303" s="227">
        <v>0</v>
      </c>
      <c r="L303" s="227">
        <v>0</v>
      </c>
      <c r="M303" s="227"/>
      <c r="N303" s="227">
        <v>14</v>
      </c>
    </row>
    <row r="304" spans="1:14" ht="18" customHeight="1">
      <c r="A304" s="154" t="s">
        <v>140</v>
      </c>
      <c r="B304" s="173" t="s">
        <v>280</v>
      </c>
      <c r="C304" s="231">
        <v>11</v>
      </c>
      <c r="D304" s="231">
        <v>13</v>
      </c>
      <c r="E304" s="228"/>
      <c r="F304" s="227">
        <v>16</v>
      </c>
      <c r="G304" s="227">
        <v>11</v>
      </c>
      <c r="H304" s="227">
        <v>11</v>
      </c>
      <c r="I304" s="228"/>
      <c r="J304" s="227">
        <v>14</v>
      </c>
      <c r="K304" s="227">
        <v>2</v>
      </c>
      <c r="L304" s="227">
        <v>1</v>
      </c>
      <c r="M304" s="227"/>
      <c r="N304" s="227">
        <v>14</v>
      </c>
    </row>
    <row r="305" spans="1:14" ht="18" customHeight="1">
      <c r="A305" s="154" t="s">
        <v>142</v>
      </c>
      <c r="B305" s="173" t="s">
        <v>279</v>
      </c>
      <c r="C305" s="231">
        <v>11</v>
      </c>
      <c r="D305" s="231">
        <v>13</v>
      </c>
      <c r="E305" s="228"/>
      <c r="F305" s="227">
        <v>16</v>
      </c>
      <c r="G305" s="227">
        <v>11</v>
      </c>
      <c r="H305" s="227">
        <v>11</v>
      </c>
      <c r="I305" s="228"/>
      <c r="J305" s="227">
        <v>13</v>
      </c>
      <c r="K305" s="227">
        <v>1</v>
      </c>
      <c r="L305" s="227">
        <v>1</v>
      </c>
      <c r="M305" s="227"/>
      <c r="N305" s="227">
        <v>13</v>
      </c>
    </row>
    <row r="306" spans="1:14" ht="18" customHeight="1">
      <c r="A306" s="154" t="s">
        <v>144</v>
      </c>
      <c r="B306" s="173" t="s">
        <v>278</v>
      </c>
      <c r="C306" s="231">
        <v>11</v>
      </c>
      <c r="D306" s="231">
        <v>13</v>
      </c>
      <c r="E306" s="228"/>
      <c r="F306" s="227">
        <v>16</v>
      </c>
      <c r="G306" s="227">
        <v>11</v>
      </c>
      <c r="H306" s="227">
        <v>10</v>
      </c>
      <c r="I306" s="228"/>
      <c r="J306" s="227">
        <v>14</v>
      </c>
      <c r="K306" s="227">
        <v>6</v>
      </c>
      <c r="L306" s="227">
        <v>4</v>
      </c>
      <c r="M306" s="227"/>
      <c r="N306" s="227">
        <v>14</v>
      </c>
    </row>
    <row r="307" spans="1:14" ht="18" customHeight="1">
      <c r="A307" s="154" t="s">
        <v>146</v>
      </c>
      <c r="B307" s="173" t="s">
        <v>276</v>
      </c>
      <c r="C307" s="231">
        <v>11</v>
      </c>
      <c r="D307" s="231">
        <v>13</v>
      </c>
      <c r="E307" s="228"/>
      <c r="F307" s="227">
        <v>16</v>
      </c>
      <c r="G307" s="227">
        <v>11</v>
      </c>
      <c r="H307" s="227">
        <v>10</v>
      </c>
      <c r="I307" s="228"/>
      <c r="J307" s="227">
        <v>13</v>
      </c>
      <c r="K307" s="227">
        <v>1</v>
      </c>
      <c r="L307" s="227">
        <v>1</v>
      </c>
      <c r="M307" s="227"/>
      <c r="N307" s="227">
        <v>13</v>
      </c>
    </row>
    <row r="308" spans="1:14" ht="18" customHeight="1">
      <c r="A308" s="153">
        <v>2</v>
      </c>
      <c r="B308" s="171" t="s">
        <v>653</v>
      </c>
      <c r="C308" s="225"/>
      <c r="D308" s="225"/>
      <c r="E308" s="226"/>
      <c r="F308" s="225"/>
      <c r="G308" s="225"/>
      <c r="H308" s="225"/>
      <c r="I308" s="226"/>
      <c r="J308" s="225"/>
      <c r="K308" s="225"/>
      <c r="L308" s="225"/>
      <c r="M308" s="225"/>
      <c r="N308" s="225"/>
    </row>
    <row r="309" spans="1:14" ht="18" customHeight="1">
      <c r="A309" s="154" t="s">
        <v>73</v>
      </c>
      <c r="B309" s="173" t="s">
        <v>275</v>
      </c>
      <c r="C309" s="231">
        <v>11</v>
      </c>
      <c r="D309" s="231">
        <v>14</v>
      </c>
      <c r="E309" s="228"/>
      <c r="F309" s="227">
        <v>17</v>
      </c>
      <c r="G309" s="227">
        <v>11</v>
      </c>
      <c r="H309" s="227">
        <v>9</v>
      </c>
      <c r="I309" s="228"/>
      <c r="J309" s="227">
        <v>13</v>
      </c>
      <c r="K309" s="227">
        <v>4</v>
      </c>
      <c r="L309" s="227">
        <v>0</v>
      </c>
      <c r="M309" s="227"/>
      <c r="N309" s="227">
        <v>13</v>
      </c>
    </row>
    <row r="310" spans="1:14" ht="18" customHeight="1">
      <c r="A310" s="169" t="s">
        <v>339</v>
      </c>
      <c r="B310" s="170" t="s">
        <v>315</v>
      </c>
      <c r="C310" s="255">
        <f>SUM(C311,C323)</f>
        <v>111</v>
      </c>
      <c r="D310" s="255">
        <f t="shared" ref="D310:N310" si="38">SUM(D311,D323)</f>
        <v>114</v>
      </c>
      <c r="E310" s="256"/>
      <c r="F310" s="255">
        <f t="shared" si="38"/>
        <v>137</v>
      </c>
      <c r="G310" s="255">
        <f t="shared" si="38"/>
        <v>108</v>
      </c>
      <c r="H310" s="255">
        <f t="shared" si="38"/>
        <v>105</v>
      </c>
      <c r="I310" s="256"/>
      <c r="J310" s="255">
        <f t="shared" si="38"/>
        <v>124</v>
      </c>
      <c r="K310" s="255">
        <f t="shared" si="38"/>
        <v>19</v>
      </c>
      <c r="L310" s="255">
        <f t="shared" si="38"/>
        <v>19</v>
      </c>
      <c r="M310" s="255"/>
      <c r="N310" s="255">
        <f t="shared" si="38"/>
        <v>124</v>
      </c>
    </row>
    <row r="311" spans="1:14" ht="18" customHeight="1">
      <c r="A311" s="153">
        <v>1</v>
      </c>
      <c r="B311" s="171" t="s">
        <v>652</v>
      </c>
      <c r="C311" s="225">
        <f>SUM(C312:C321)</f>
        <v>101</v>
      </c>
      <c r="D311" s="225">
        <f t="shared" ref="D311:N311" si="39">SUM(D312:D321)</f>
        <v>103</v>
      </c>
      <c r="E311" s="226"/>
      <c r="F311" s="225">
        <f t="shared" si="39"/>
        <v>124</v>
      </c>
      <c r="G311" s="225">
        <f t="shared" si="39"/>
        <v>98</v>
      </c>
      <c r="H311" s="225">
        <f t="shared" si="39"/>
        <v>96</v>
      </c>
      <c r="I311" s="226"/>
      <c r="J311" s="225">
        <f t="shared" si="39"/>
        <v>112</v>
      </c>
      <c r="K311" s="225">
        <f t="shared" si="39"/>
        <v>15</v>
      </c>
      <c r="L311" s="225">
        <f t="shared" si="39"/>
        <v>17</v>
      </c>
      <c r="M311" s="225"/>
      <c r="N311" s="225">
        <f t="shared" si="39"/>
        <v>112</v>
      </c>
    </row>
    <row r="312" spans="1:14" ht="18" customHeight="1">
      <c r="A312" s="154" t="s">
        <v>127</v>
      </c>
      <c r="B312" s="173" t="s">
        <v>317</v>
      </c>
      <c r="C312" s="227">
        <v>10</v>
      </c>
      <c r="D312" s="227">
        <v>10</v>
      </c>
      <c r="E312" s="228"/>
      <c r="F312" s="227">
        <v>12</v>
      </c>
      <c r="G312" s="227">
        <v>10</v>
      </c>
      <c r="H312" s="227">
        <v>10</v>
      </c>
      <c r="I312" s="228"/>
      <c r="J312" s="227">
        <v>11</v>
      </c>
      <c r="K312" s="227">
        <v>3</v>
      </c>
      <c r="L312" s="227">
        <v>2</v>
      </c>
      <c r="M312" s="227"/>
      <c r="N312" s="227">
        <v>11</v>
      </c>
    </row>
    <row r="313" spans="1:14" ht="18" customHeight="1">
      <c r="A313" s="154" t="s">
        <v>72</v>
      </c>
      <c r="B313" s="173" t="s">
        <v>668</v>
      </c>
      <c r="C313" s="227">
        <v>10</v>
      </c>
      <c r="D313" s="227">
        <v>10</v>
      </c>
      <c r="E313" s="228"/>
      <c r="F313" s="227">
        <v>12</v>
      </c>
      <c r="G313" s="227">
        <v>10</v>
      </c>
      <c r="H313" s="227">
        <v>8</v>
      </c>
      <c r="I313" s="228"/>
      <c r="J313" s="227">
        <v>12</v>
      </c>
      <c r="K313" s="227">
        <v>2</v>
      </c>
      <c r="L313" s="227">
        <v>1</v>
      </c>
      <c r="M313" s="227"/>
      <c r="N313" s="227">
        <v>12</v>
      </c>
    </row>
    <row r="314" spans="1:14" ht="18" customHeight="1">
      <c r="A314" s="154" t="s">
        <v>130</v>
      </c>
      <c r="B314" s="173" t="s">
        <v>669</v>
      </c>
      <c r="C314" s="227">
        <v>10</v>
      </c>
      <c r="D314" s="227">
        <v>10</v>
      </c>
      <c r="E314" s="228"/>
      <c r="F314" s="227">
        <v>12</v>
      </c>
      <c r="G314" s="227">
        <v>10</v>
      </c>
      <c r="H314" s="227">
        <v>9</v>
      </c>
      <c r="I314" s="228"/>
      <c r="J314" s="227">
        <v>9</v>
      </c>
      <c r="K314" s="227">
        <v>1</v>
      </c>
      <c r="L314" s="227">
        <v>0</v>
      </c>
      <c r="M314" s="227"/>
      <c r="N314" s="227">
        <v>9</v>
      </c>
    </row>
    <row r="315" spans="1:14" ht="18" customHeight="1">
      <c r="A315" s="154" t="s">
        <v>132</v>
      </c>
      <c r="B315" s="173" t="s">
        <v>325</v>
      </c>
      <c r="C315" s="227">
        <v>10</v>
      </c>
      <c r="D315" s="227">
        <v>12</v>
      </c>
      <c r="E315" s="228"/>
      <c r="F315" s="227">
        <v>14</v>
      </c>
      <c r="G315" s="227">
        <v>10</v>
      </c>
      <c r="H315" s="227">
        <v>10</v>
      </c>
      <c r="I315" s="228"/>
      <c r="J315" s="227">
        <v>11</v>
      </c>
      <c r="K315" s="227">
        <v>1</v>
      </c>
      <c r="L315" s="227">
        <v>3</v>
      </c>
      <c r="M315" s="227"/>
      <c r="N315" s="227">
        <v>11</v>
      </c>
    </row>
    <row r="316" spans="1:14" ht="18" customHeight="1">
      <c r="A316" s="154" t="s">
        <v>134</v>
      </c>
      <c r="B316" s="173" t="s">
        <v>326</v>
      </c>
      <c r="C316" s="227">
        <v>10</v>
      </c>
      <c r="D316" s="227">
        <v>10</v>
      </c>
      <c r="E316" s="228"/>
      <c r="F316" s="227">
        <v>12</v>
      </c>
      <c r="G316" s="227">
        <v>9</v>
      </c>
      <c r="H316" s="227">
        <v>10</v>
      </c>
      <c r="I316" s="228"/>
      <c r="J316" s="227">
        <v>12</v>
      </c>
      <c r="K316" s="227">
        <v>1</v>
      </c>
      <c r="L316" s="227">
        <v>2</v>
      </c>
      <c r="M316" s="227"/>
      <c r="N316" s="227">
        <v>12</v>
      </c>
    </row>
    <row r="317" spans="1:14" ht="18" customHeight="1">
      <c r="A317" s="154" t="s">
        <v>136</v>
      </c>
      <c r="B317" s="173" t="s">
        <v>318</v>
      </c>
      <c r="C317" s="227">
        <v>10</v>
      </c>
      <c r="D317" s="227">
        <v>10</v>
      </c>
      <c r="E317" s="228"/>
      <c r="F317" s="227">
        <v>12</v>
      </c>
      <c r="G317" s="227">
        <v>10</v>
      </c>
      <c r="H317" s="227">
        <v>10</v>
      </c>
      <c r="I317" s="228"/>
      <c r="J317" s="227">
        <v>11</v>
      </c>
      <c r="K317" s="227">
        <v>1</v>
      </c>
      <c r="L317" s="227">
        <v>5</v>
      </c>
      <c r="M317" s="227"/>
      <c r="N317" s="227">
        <v>11</v>
      </c>
    </row>
    <row r="318" spans="1:14" ht="18" customHeight="1">
      <c r="A318" s="154" t="s">
        <v>138</v>
      </c>
      <c r="B318" s="173" t="s">
        <v>320</v>
      </c>
      <c r="C318" s="227">
        <v>10</v>
      </c>
      <c r="D318" s="227">
        <v>10</v>
      </c>
      <c r="E318" s="228"/>
      <c r="F318" s="227">
        <v>12</v>
      </c>
      <c r="G318" s="227">
        <v>10</v>
      </c>
      <c r="H318" s="227">
        <v>10</v>
      </c>
      <c r="I318" s="228"/>
      <c r="J318" s="227">
        <v>12</v>
      </c>
      <c r="K318" s="227">
        <v>1</v>
      </c>
      <c r="L318" s="227">
        <v>0</v>
      </c>
      <c r="M318" s="227"/>
      <c r="N318" s="227">
        <v>12</v>
      </c>
    </row>
    <row r="319" spans="1:14" ht="18" customHeight="1">
      <c r="A319" s="154" t="s">
        <v>140</v>
      </c>
      <c r="B319" s="173" t="s">
        <v>319</v>
      </c>
      <c r="C319" s="227">
        <v>10</v>
      </c>
      <c r="D319" s="227">
        <v>10</v>
      </c>
      <c r="E319" s="228"/>
      <c r="F319" s="227">
        <v>12</v>
      </c>
      <c r="G319" s="227">
        <v>10</v>
      </c>
      <c r="H319" s="227">
        <v>10</v>
      </c>
      <c r="I319" s="228"/>
      <c r="J319" s="227">
        <v>12</v>
      </c>
      <c r="K319" s="227">
        <v>2</v>
      </c>
      <c r="L319" s="227">
        <v>2</v>
      </c>
      <c r="M319" s="227"/>
      <c r="N319" s="227">
        <v>12</v>
      </c>
    </row>
    <row r="320" spans="1:14" ht="18" customHeight="1">
      <c r="A320" s="154" t="s">
        <v>142</v>
      </c>
      <c r="B320" s="173" t="s">
        <v>322</v>
      </c>
      <c r="C320" s="227">
        <v>11</v>
      </c>
      <c r="D320" s="227">
        <v>11</v>
      </c>
      <c r="E320" s="228"/>
      <c r="F320" s="227">
        <v>14</v>
      </c>
      <c r="G320" s="227">
        <v>10</v>
      </c>
      <c r="H320" s="227">
        <v>11</v>
      </c>
      <c r="I320" s="228"/>
      <c r="J320" s="227">
        <v>12</v>
      </c>
      <c r="K320" s="227">
        <v>2</v>
      </c>
      <c r="L320" s="227">
        <v>0</v>
      </c>
      <c r="M320" s="227"/>
      <c r="N320" s="227">
        <v>12</v>
      </c>
    </row>
    <row r="321" spans="1:14" ht="18" customHeight="1">
      <c r="A321" s="154" t="s">
        <v>144</v>
      </c>
      <c r="B321" s="173" t="s">
        <v>321</v>
      </c>
      <c r="C321" s="227">
        <v>10</v>
      </c>
      <c r="D321" s="227">
        <v>10</v>
      </c>
      <c r="E321" s="228"/>
      <c r="F321" s="227">
        <v>12</v>
      </c>
      <c r="G321" s="227">
        <v>9</v>
      </c>
      <c r="H321" s="227">
        <v>8</v>
      </c>
      <c r="I321" s="228"/>
      <c r="J321" s="227">
        <v>10</v>
      </c>
      <c r="K321" s="227">
        <v>1</v>
      </c>
      <c r="L321" s="227">
        <v>2</v>
      </c>
      <c r="M321" s="227"/>
      <c r="N321" s="227">
        <v>10</v>
      </c>
    </row>
    <row r="322" spans="1:14" ht="18" customHeight="1">
      <c r="A322" s="153">
        <v>2</v>
      </c>
      <c r="B322" s="171" t="s">
        <v>653</v>
      </c>
      <c r="C322" s="225"/>
      <c r="D322" s="225"/>
      <c r="E322" s="228"/>
      <c r="F322" s="225"/>
      <c r="G322" s="225"/>
      <c r="H322" s="225"/>
      <c r="I322" s="228"/>
      <c r="J322" s="225"/>
      <c r="K322" s="225"/>
      <c r="L322" s="225"/>
      <c r="M322" s="227"/>
      <c r="N322" s="225"/>
    </row>
    <row r="323" spans="1:14" ht="18" customHeight="1">
      <c r="A323" s="154" t="s">
        <v>73</v>
      </c>
      <c r="B323" s="173" t="s">
        <v>316</v>
      </c>
      <c r="C323" s="227">
        <v>10</v>
      </c>
      <c r="D323" s="227">
        <v>11</v>
      </c>
      <c r="E323" s="228"/>
      <c r="F323" s="227">
        <v>13</v>
      </c>
      <c r="G323" s="227">
        <v>10</v>
      </c>
      <c r="H323" s="227">
        <v>9</v>
      </c>
      <c r="I323" s="228"/>
      <c r="J323" s="227">
        <v>12</v>
      </c>
      <c r="K323" s="231">
        <v>4</v>
      </c>
      <c r="L323" s="227">
        <v>2</v>
      </c>
      <c r="M323" s="227"/>
      <c r="N323" s="227">
        <v>12</v>
      </c>
    </row>
    <row r="324" spans="1:14" ht="18" customHeight="1">
      <c r="A324" s="169" t="s">
        <v>351</v>
      </c>
      <c r="B324" s="170" t="s">
        <v>340</v>
      </c>
      <c r="C324" s="255">
        <f>C325</f>
        <v>110</v>
      </c>
      <c r="D324" s="255">
        <f t="shared" ref="D324:N324" si="40">D325</f>
        <v>110</v>
      </c>
      <c r="E324" s="256"/>
      <c r="F324" s="255">
        <f t="shared" si="40"/>
        <v>140</v>
      </c>
      <c r="G324" s="255">
        <f t="shared" si="40"/>
        <v>109</v>
      </c>
      <c r="H324" s="255">
        <f t="shared" si="40"/>
        <v>101</v>
      </c>
      <c r="I324" s="256"/>
      <c r="J324" s="255">
        <f t="shared" si="40"/>
        <v>132</v>
      </c>
      <c r="K324" s="255">
        <f t="shared" si="40"/>
        <v>30</v>
      </c>
      <c r="L324" s="255">
        <f t="shared" si="40"/>
        <v>17</v>
      </c>
      <c r="M324" s="255"/>
      <c r="N324" s="255">
        <f t="shared" si="40"/>
        <v>132</v>
      </c>
    </row>
    <row r="325" spans="1:14" ht="18" customHeight="1">
      <c r="A325" s="153">
        <v>1</v>
      </c>
      <c r="B325" s="171" t="s">
        <v>652</v>
      </c>
      <c r="C325" s="225">
        <f>SUM(C326:C335)</f>
        <v>110</v>
      </c>
      <c r="D325" s="225">
        <f>SUM(D326:D335)</f>
        <v>110</v>
      </c>
      <c r="E325" s="226"/>
      <c r="F325" s="225">
        <f t="shared" ref="F325:N325" si="41">SUM(F326:F335)</f>
        <v>140</v>
      </c>
      <c r="G325" s="225">
        <f t="shared" si="41"/>
        <v>109</v>
      </c>
      <c r="H325" s="225">
        <f t="shared" si="41"/>
        <v>101</v>
      </c>
      <c r="I325" s="226"/>
      <c r="J325" s="225">
        <f t="shared" si="41"/>
        <v>132</v>
      </c>
      <c r="K325" s="225">
        <f t="shared" si="41"/>
        <v>30</v>
      </c>
      <c r="L325" s="225">
        <f t="shared" si="41"/>
        <v>17</v>
      </c>
      <c r="M325" s="225"/>
      <c r="N325" s="225">
        <f t="shared" si="41"/>
        <v>132</v>
      </c>
    </row>
    <row r="326" spans="1:14" ht="18" customHeight="1">
      <c r="A326" s="162" t="s">
        <v>127</v>
      </c>
      <c r="B326" s="185" t="s">
        <v>685</v>
      </c>
      <c r="C326" s="231">
        <v>11</v>
      </c>
      <c r="D326" s="231">
        <v>11</v>
      </c>
      <c r="E326" s="226"/>
      <c r="F326" s="231">
        <v>14</v>
      </c>
      <c r="G326" s="231">
        <v>11</v>
      </c>
      <c r="H326" s="231">
        <v>11</v>
      </c>
      <c r="I326" s="226"/>
      <c r="J326" s="231">
        <v>14</v>
      </c>
      <c r="K326" s="231">
        <v>3</v>
      </c>
      <c r="L326" s="231">
        <v>4</v>
      </c>
      <c r="M326" s="231"/>
      <c r="N326" s="231">
        <v>14</v>
      </c>
    </row>
    <row r="327" spans="1:14" ht="18" customHeight="1">
      <c r="A327" s="162" t="s">
        <v>72</v>
      </c>
      <c r="B327" s="185" t="s">
        <v>342</v>
      </c>
      <c r="C327" s="231">
        <v>11</v>
      </c>
      <c r="D327" s="231">
        <v>11</v>
      </c>
      <c r="E327" s="226"/>
      <c r="F327" s="231">
        <v>14</v>
      </c>
      <c r="G327" s="231">
        <v>10</v>
      </c>
      <c r="H327" s="231">
        <v>10</v>
      </c>
      <c r="I327" s="226"/>
      <c r="J327" s="231">
        <v>14</v>
      </c>
      <c r="K327" s="231">
        <v>3</v>
      </c>
      <c r="L327" s="231">
        <v>3</v>
      </c>
      <c r="M327" s="231"/>
      <c r="N327" s="231">
        <v>14</v>
      </c>
    </row>
    <row r="328" spans="1:14" ht="18" customHeight="1">
      <c r="A328" s="162" t="s">
        <v>130</v>
      </c>
      <c r="B328" s="175" t="s">
        <v>343</v>
      </c>
      <c r="C328" s="231">
        <v>11</v>
      </c>
      <c r="D328" s="231">
        <v>11</v>
      </c>
      <c r="E328" s="226"/>
      <c r="F328" s="231">
        <v>14</v>
      </c>
      <c r="G328" s="231">
        <v>11</v>
      </c>
      <c r="H328" s="231">
        <v>11</v>
      </c>
      <c r="I328" s="226"/>
      <c r="J328" s="231">
        <v>14</v>
      </c>
      <c r="K328" s="231">
        <v>3</v>
      </c>
      <c r="L328" s="231">
        <v>1</v>
      </c>
      <c r="M328" s="231"/>
      <c r="N328" s="231">
        <v>14</v>
      </c>
    </row>
    <row r="329" spans="1:14" ht="18" customHeight="1">
      <c r="A329" s="162" t="s">
        <v>132</v>
      </c>
      <c r="B329" s="175" t="s">
        <v>686</v>
      </c>
      <c r="C329" s="231">
        <v>11</v>
      </c>
      <c r="D329" s="231">
        <v>11</v>
      </c>
      <c r="E329" s="226"/>
      <c r="F329" s="231">
        <v>14</v>
      </c>
      <c r="G329" s="231">
        <v>11</v>
      </c>
      <c r="H329" s="231">
        <v>11</v>
      </c>
      <c r="I329" s="226"/>
      <c r="J329" s="231">
        <v>14</v>
      </c>
      <c r="K329" s="231">
        <v>1</v>
      </c>
      <c r="L329" s="231">
        <v>1</v>
      </c>
      <c r="M329" s="231"/>
      <c r="N329" s="231">
        <v>14</v>
      </c>
    </row>
    <row r="330" spans="1:14" ht="18" customHeight="1">
      <c r="A330" s="162" t="s">
        <v>134</v>
      </c>
      <c r="B330" s="175" t="s">
        <v>345</v>
      </c>
      <c r="C330" s="231">
        <v>11</v>
      </c>
      <c r="D330" s="231">
        <v>13</v>
      </c>
      <c r="E330" s="226"/>
      <c r="F330" s="231">
        <v>16</v>
      </c>
      <c r="G330" s="231">
        <v>11</v>
      </c>
      <c r="H330" s="231">
        <v>11</v>
      </c>
      <c r="I330" s="226"/>
      <c r="J330" s="231">
        <v>11</v>
      </c>
      <c r="K330" s="231">
        <v>2</v>
      </c>
      <c r="L330" s="231">
        <v>4</v>
      </c>
      <c r="M330" s="231"/>
      <c r="N330" s="231">
        <v>11</v>
      </c>
    </row>
    <row r="331" spans="1:14" ht="18" customHeight="1">
      <c r="A331" s="162" t="s">
        <v>136</v>
      </c>
      <c r="B331" s="175" t="s">
        <v>350</v>
      </c>
      <c r="C331" s="231">
        <v>11</v>
      </c>
      <c r="D331" s="231">
        <v>10</v>
      </c>
      <c r="E331" s="226"/>
      <c r="F331" s="231">
        <v>13</v>
      </c>
      <c r="G331" s="231">
        <v>11</v>
      </c>
      <c r="H331" s="231">
        <v>8</v>
      </c>
      <c r="I331" s="226"/>
      <c r="J331" s="231">
        <v>12</v>
      </c>
      <c r="K331" s="231">
        <v>6</v>
      </c>
      <c r="L331" s="231">
        <v>0</v>
      </c>
      <c r="M331" s="231"/>
      <c r="N331" s="231">
        <v>12</v>
      </c>
    </row>
    <row r="332" spans="1:14" ht="18" customHeight="1">
      <c r="A332" s="162" t="s">
        <v>138</v>
      </c>
      <c r="B332" s="175" t="s">
        <v>346</v>
      </c>
      <c r="C332" s="231">
        <v>11</v>
      </c>
      <c r="D332" s="231">
        <v>11</v>
      </c>
      <c r="E332" s="226"/>
      <c r="F332" s="231">
        <v>14</v>
      </c>
      <c r="G332" s="231">
        <v>11</v>
      </c>
      <c r="H332" s="231">
        <v>9</v>
      </c>
      <c r="I332" s="226"/>
      <c r="J332" s="231">
        <v>13</v>
      </c>
      <c r="K332" s="231">
        <v>4</v>
      </c>
      <c r="L332" s="231">
        <v>0</v>
      </c>
      <c r="M332" s="231"/>
      <c r="N332" s="231">
        <v>13</v>
      </c>
    </row>
    <row r="333" spans="1:14" ht="18" customHeight="1">
      <c r="A333" s="162" t="s">
        <v>140</v>
      </c>
      <c r="B333" s="175" t="s">
        <v>347</v>
      </c>
      <c r="C333" s="231">
        <v>11</v>
      </c>
      <c r="D333" s="231">
        <v>11</v>
      </c>
      <c r="E333" s="226"/>
      <c r="F333" s="231">
        <v>14</v>
      </c>
      <c r="G333" s="231">
        <v>11</v>
      </c>
      <c r="H333" s="231">
        <v>11</v>
      </c>
      <c r="I333" s="226"/>
      <c r="J333" s="231">
        <v>14</v>
      </c>
      <c r="K333" s="231">
        <v>2</v>
      </c>
      <c r="L333" s="231">
        <v>2</v>
      </c>
      <c r="M333" s="231"/>
      <c r="N333" s="231">
        <v>14</v>
      </c>
    </row>
    <row r="334" spans="1:14" ht="18" customHeight="1">
      <c r="A334" s="162" t="s">
        <v>142</v>
      </c>
      <c r="B334" s="175" t="s">
        <v>348</v>
      </c>
      <c r="C334" s="231">
        <v>11</v>
      </c>
      <c r="D334" s="231">
        <v>11</v>
      </c>
      <c r="E334" s="226"/>
      <c r="F334" s="231">
        <v>14</v>
      </c>
      <c r="G334" s="231">
        <v>11</v>
      </c>
      <c r="H334" s="231">
        <v>11</v>
      </c>
      <c r="I334" s="226"/>
      <c r="J334" s="231">
        <v>14</v>
      </c>
      <c r="K334" s="231">
        <v>5</v>
      </c>
      <c r="L334" s="231">
        <v>1</v>
      </c>
      <c r="M334" s="231"/>
      <c r="N334" s="231">
        <v>14</v>
      </c>
    </row>
    <row r="335" spans="1:14" ht="18" customHeight="1">
      <c r="A335" s="163" t="s">
        <v>144</v>
      </c>
      <c r="B335" s="175" t="s">
        <v>687</v>
      </c>
      <c r="C335" s="231">
        <v>11</v>
      </c>
      <c r="D335" s="231">
        <v>10</v>
      </c>
      <c r="E335" s="232"/>
      <c r="F335" s="231">
        <v>13</v>
      </c>
      <c r="G335" s="231">
        <v>11</v>
      </c>
      <c r="H335" s="231">
        <v>8</v>
      </c>
      <c r="I335" s="232"/>
      <c r="J335" s="231">
        <v>12</v>
      </c>
      <c r="K335" s="231">
        <v>1</v>
      </c>
      <c r="L335" s="231">
        <v>1</v>
      </c>
      <c r="M335" s="231"/>
      <c r="N335" s="231">
        <v>12</v>
      </c>
    </row>
    <row r="336" spans="1:14" ht="18" customHeight="1">
      <c r="A336" s="169" t="s">
        <v>366</v>
      </c>
      <c r="B336" s="170" t="s">
        <v>249</v>
      </c>
      <c r="C336" s="255">
        <f>SUM(C337,C348)</f>
        <v>110</v>
      </c>
      <c r="D336" s="255">
        <f t="shared" ref="D336:N336" si="42">SUM(D337,D348)</f>
        <v>117</v>
      </c>
      <c r="E336" s="256"/>
      <c r="F336" s="255">
        <f t="shared" si="42"/>
        <v>139</v>
      </c>
      <c r="G336" s="255">
        <f t="shared" si="42"/>
        <v>105</v>
      </c>
      <c r="H336" s="255">
        <f t="shared" si="42"/>
        <v>94</v>
      </c>
      <c r="I336" s="256"/>
      <c r="J336" s="255">
        <f t="shared" si="42"/>
        <v>110</v>
      </c>
      <c r="K336" s="255">
        <f t="shared" si="42"/>
        <v>46</v>
      </c>
      <c r="L336" s="255">
        <f t="shared" si="42"/>
        <v>26</v>
      </c>
      <c r="M336" s="255"/>
      <c r="N336" s="255">
        <f t="shared" si="42"/>
        <v>110</v>
      </c>
    </row>
    <row r="337" spans="1:14" ht="18" customHeight="1">
      <c r="A337" s="153">
        <v>1</v>
      </c>
      <c r="B337" s="171" t="s">
        <v>652</v>
      </c>
      <c r="C337" s="225">
        <f>SUM(C338:C346)</f>
        <v>99</v>
      </c>
      <c r="D337" s="225">
        <f t="shared" ref="D337:N337" si="43">SUM(D338:D346)</f>
        <v>108</v>
      </c>
      <c r="E337" s="226"/>
      <c r="F337" s="225">
        <f t="shared" si="43"/>
        <v>126</v>
      </c>
      <c r="G337" s="225">
        <f t="shared" si="43"/>
        <v>94</v>
      </c>
      <c r="H337" s="225">
        <f t="shared" si="43"/>
        <v>87</v>
      </c>
      <c r="I337" s="226"/>
      <c r="J337" s="225">
        <f t="shared" si="43"/>
        <v>100</v>
      </c>
      <c r="K337" s="225">
        <f t="shared" si="43"/>
        <v>39</v>
      </c>
      <c r="L337" s="225">
        <f t="shared" si="43"/>
        <v>24</v>
      </c>
      <c r="M337" s="225"/>
      <c r="N337" s="225">
        <f t="shared" si="43"/>
        <v>100</v>
      </c>
    </row>
    <row r="338" spans="1:14" ht="18" customHeight="1">
      <c r="A338" s="154" t="s">
        <v>127</v>
      </c>
      <c r="B338" s="176" t="s">
        <v>252</v>
      </c>
      <c r="C338" s="231">
        <v>11</v>
      </c>
      <c r="D338" s="231">
        <v>12</v>
      </c>
      <c r="E338" s="232"/>
      <c r="F338" s="231">
        <v>15</v>
      </c>
      <c r="G338" s="234">
        <v>11</v>
      </c>
      <c r="H338" s="234">
        <v>8</v>
      </c>
      <c r="I338" s="235"/>
      <c r="J338" s="234">
        <v>10</v>
      </c>
      <c r="K338" s="231">
        <v>3</v>
      </c>
      <c r="L338" s="231">
        <v>1</v>
      </c>
      <c r="M338" s="231"/>
      <c r="N338" s="234">
        <v>10</v>
      </c>
    </row>
    <row r="339" spans="1:14" ht="18" customHeight="1">
      <c r="A339" s="154" t="s">
        <v>72</v>
      </c>
      <c r="B339" s="176" t="s">
        <v>253</v>
      </c>
      <c r="C339" s="231">
        <v>11</v>
      </c>
      <c r="D339" s="231">
        <v>12</v>
      </c>
      <c r="E339" s="232"/>
      <c r="F339" s="231">
        <v>15</v>
      </c>
      <c r="G339" s="229">
        <v>10</v>
      </c>
      <c r="H339" s="229">
        <v>9</v>
      </c>
      <c r="I339" s="244"/>
      <c r="J339" s="229">
        <v>12</v>
      </c>
      <c r="K339" s="231">
        <v>4</v>
      </c>
      <c r="L339" s="231">
        <v>0</v>
      </c>
      <c r="M339" s="231"/>
      <c r="N339" s="229">
        <v>12</v>
      </c>
    </row>
    <row r="340" spans="1:14" ht="18" customHeight="1">
      <c r="A340" s="154" t="s">
        <v>130</v>
      </c>
      <c r="B340" s="176" t="s">
        <v>251</v>
      </c>
      <c r="C340" s="231">
        <v>11</v>
      </c>
      <c r="D340" s="231">
        <v>29</v>
      </c>
      <c r="E340" s="232"/>
      <c r="F340" s="231">
        <v>24</v>
      </c>
      <c r="G340" s="229">
        <v>13</v>
      </c>
      <c r="H340" s="229">
        <v>21</v>
      </c>
      <c r="I340" s="244"/>
      <c r="J340" s="229">
        <v>24</v>
      </c>
      <c r="K340" s="231">
        <v>7</v>
      </c>
      <c r="L340" s="231">
        <v>8</v>
      </c>
      <c r="M340" s="231"/>
      <c r="N340" s="229">
        <v>24</v>
      </c>
    </row>
    <row r="341" spans="1:14" ht="18" customHeight="1">
      <c r="A341" s="154" t="s">
        <v>132</v>
      </c>
      <c r="B341" s="176" t="s">
        <v>257</v>
      </c>
      <c r="C341" s="231">
        <v>11</v>
      </c>
      <c r="D341" s="231">
        <f>20-C341</f>
        <v>9</v>
      </c>
      <c r="E341" s="232"/>
      <c r="F341" s="231">
        <v>12</v>
      </c>
      <c r="G341" s="229">
        <v>10</v>
      </c>
      <c r="H341" s="229">
        <v>9</v>
      </c>
      <c r="I341" s="244"/>
      <c r="J341" s="229">
        <v>8</v>
      </c>
      <c r="K341" s="231">
        <v>4</v>
      </c>
      <c r="L341" s="231">
        <v>5</v>
      </c>
      <c r="M341" s="231"/>
      <c r="N341" s="229">
        <v>8</v>
      </c>
    </row>
    <row r="342" spans="1:14" ht="18" customHeight="1">
      <c r="A342" s="154" t="s">
        <v>134</v>
      </c>
      <c r="B342" s="176" t="s">
        <v>258</v>
      </c>
      <c r="C342" s="231">
        <v>11</v>
      </c>
      <c r="D342" s="231">
        <f>20-11</f>
        <v>9</v>
      </c>
      <c r="E342" s="232"/>
      <c r="F342" s="231">
        <v>12</v>
      </c>
      <c r="G342" s="229">
        <v>10</v>
      </c>
      <c r="H342" s="229">
        <v>9</v>
      </c>
      <c r="I342" s="244"/>
      <c r="J342" s="229">
        <v>10</v>
      </c>
      <c r="K342" s="231">
        <v>4</v>
      </c>
      <c r="L342" s="231">
        <v>2</v>
      </c>
      <c r="M342" s="231"/>
      <c r="N342" s="229">
        <v>10</v>
      </c>
    </row>
    <row r="343" spans="1:14" ht="18" customHeight="1">
      <c r="A343" s="154" t="s">
        <v>136</v>
      </c>
      <c r="B343" s="176" t="s">
        <v>259</v>
      </c>
      <c r="C343" s="231">
        <v>11</v>
      </c>
      <c r="D343" s="231">
        <f>20-C343</f>
        <v>9</v>
      </c>
      <c r="E343" s="232"/>
      <c r="F343" s="231">
        <v>12</v>
      </c>
      <c r="G343" s="229">
        <v>10</v>
      </c>
      <c r="H343" s="229">
        <v>7</v>
      </c>
      <c r="I343" s="244"/>
      <c r="J343" s="229">
        <v>10</v>
      </c>
      <c r="K343" s="231">
        <v>3</v>
      </c>
      <c r="L343" s="231">
        <v>1</v>
      </c>
      <c r="M343" s="231"/>
      <c r="N343" s="229">
        <v>10</v>
      </c>
    </row>
    <row r="344" spans="1:14" ht="18" customHeight="1">
      <c r="A344" s="154" t="s">
        <v>138</v>
      </c>
      <c r="B344" s="176" t="s">
        <v>254</v>
      </c>
      <c r="C344" s="231">
        <v>11</v>
      </c>
      <c r="D344" s="231">
        <f>20-C344</f>
        <v>9</v>
      </c>
      <c r="E344" s="232"/>
      <c r="F344" s="231">
        <v>12</v>
      </c>
      <c r="G344" s="229">
        <v>9</v>
      </c>
      <c r="H344" s="229">
        <v>8</v>
      </c>
      <c r="I344" s="244"/>
      <c r="J344" s="229">
        <v>9</v>
      </c>
      <c r="K344" s="231">
        <v>4</v>
      </c>
      <c r="L344" s="231">
        <v>4</v>
      </c>
      <c r="M344" s="231"/>
      <c r="N344" s="229">
        <v>9</v>
      </c>
    </row>
    <row r="345" spans="1:14" ht="18" customHeight="1">
      <c r="A345" s="154" t="s">
        <v>140</v>
      </c>
      <c r="B345" s="176" t="s">
        <v>255</v>
      </c>
      <c r="C345" s="231">
        <v>11</v>
      </c>
      <c r="D345" s="231">
        <f>21-C345</f>
        <v>10</v>
      </c>
      <c r="E345" s="232"/>
      <c r="F345" s="231">
        <v>12</v>
      </c>
      <c r="G345" s="229">
        <v>11</v>
      </c>
      <c r="H345" s="229">
        <v>8</v>
      </c>
      <c r="I345" s="244"/>
      <c r="J345" s="229">
        <v>9</v>
      </c>
      <c r="K345" s="231">
        <v>8</v>
      </c>
      <c r="L345" s="231">
        <v>0</v>
      </c>
      <c r="M345" s="231"/>
      <c r="N345" s="229">
        <v>9</v>
      </c>
    </row>
    <row r="346" spans="1:14" ht="18" customHeight="1">
      <c r="A346" s="154" t="s">
        <v>142</v>
      </c>
      <c r="B346" s="176" t="s">
        <v>256</v>
      </c>
      <c r="C346" s="231">
        <v>11</v>
      </c>
      <c r="D346" s="231">
        <f>20-C346</f>
        <v>9</v>
      </c>
      <c r="E346" s="232"/>
      <c r="F346" s="231">
        <v>12</v>
      </c>
      <c r="G346" s="229">
        <v>10</v>
      </c>
      <c r="H346" s="229">
        <v>8</v>
      </c>
      <c r="I346" s="244"/>
      <c r="J346" s="229">
        <v>8</v>
      </c>
      <c r="K346" s="231">
        <v>2</v>
      </c>
      <c r="L346" s="231">
        <v>3</v>
      </c>
      <c r="M346" s="231"/>
      <c r="N346" s="229">
        <v>8</v>
      </c>
    </row>
    <row r="347" spans="1:14" ht="18" customHeight="1">
      <c r="A347" s="153">
        <v>2</v>
      </c>
      <c r="B347" s="171" t="s">
        <v>653</v>
      </c>
      <c r="C347" s="231"/>
      <c r="D347" s="231"/>
      <c r="E347" s="232"/>
      <c r="F347" s="231"/>
      <c r="G347" s="231"/>
      <c r="H347" s="231"/>
      <c r="I347" s="232"/>
      <c r="J347" s="231"/>
      <c r="K347" s="231"/>
      <c r="L347" s="231"/>
      <c r="M347" s="231"/>
      <c r="N347" s="231"/>
    </row>
    <row r="348" spans="1:14" ht="18" customHeight="1">
      <c r="A348" s="154" t="s">
        <v>73</v>
      </c>
      <c r="B348" s="176" t="s">
        <v>250</v>
      </c>
      <c r="C348" s="231">
        <v>11</v>
      </c>
      <c r="D348" s="231">
        <v>9</v>
      </c>
      <c r="E348" s="232"/>
      <c r="F348" s="231">
        <v>13</v>
      </c>
      <c r="G348" s="234">
        <v>11</v>
      </c>
      <c r="H348" s="234">
        <v>7</v>
      </c>
      <c r="I348" s="235"/>
      <c r="J348" s="234">
        <v>10</v>
      </c>
      <c r="K348" s="231">
        <v>7</v>
      </c>
      <c r="L348" s="231">
        <v>2</v>
      </c>
      <c r="M348" s="231"/>
      <c r="N348" s="234">
        <v>10</v>
      </c>
    </row>
    <row r="349" spans="1:14" ht="18" customHeight="1">
      <c r="A349" s="169" t="s">
        <v>381</v>
      </c>
      <c r="B349" s="170" t="s">
        <v>260</v>
      </c>
      <c r="C349" s="255">
        <f>SUM(C350,C363)</f>
        <v>120</v>
      </c>
      <c r="D349" s="255">
        <f>SUM(D350,D363)</f>
        <v>128</v>
      </c>
      <c r="E349" s="256"/>
      <c r="F349" s="255">
        <f>SUM(F350,F363)</f>
        <v>152</v>
      </c>
      <c r="G349" s="255">
        <f>SUM(G350,G363)</f>
        <v>118</v>
      </c>
      <c r="H349" s="255">
        <f>SUM(H350,H363)</f>
        <v>114</v>
      </c>
      <c r="I349" s="256"/>
      <c r="J349" s="255">
        <f>SUM(J350,J363)</f>
        <v>135</v>
      </c>
      <c r="K349" s="255">
        <f>SUM(K350,K363)</f>
        <v>69</v>
      </c>
      <c r="L349" s="255">
        <f>SUM(L350,L363)</f>
        <v>42</v>
      </c>
      <c r="M349" s="255"/>
      <c r="N349" s="255">
        <f>SUM(N350,N363)</f>
        <v>135</v>
      </c>
    </row>
    <row r="350" spans="1:14" ht="18" customHeight="1">
      <c r="A350" s="153">
        <v>1</v>
      </c>
      <c r="B350" s="171" t="s">
        <v>652</v>
      </c>
      <c r="C350" s="225">
        <f>SUM(C351:C361)</f>
        <v>110</v>
      </c>
      <c r="D350" s="225">
        <f t="shared" ref="D350:N350" si="44">SUM(D351:D361)</f>
        <v>117</v>
      </c>
      <c r="E350" s="226"/>
      <c r="F350" s="225">
        <f t="shared" si="44"/>
        <v>139</v>
      </c>
      <c r="G350" s="225">
        <f t="shared" si="44"/>
        <v>109</v>
      </c>
      <c r="H350" s="225">
        <f t="shared" si="44"/>
        <v>105</v>
      </c>
      <c r="I350" s="226"/>
      <c r="J350" s="225">
        <f t="shared" si="44"/>
        <v>122</v>
      </c>
      <c r="K350" s="225">
        <f t="shared" si="44"/>
        <v>64</v>
      </c>
      <c r="L350" s="225">
        <f t="shared" si="44"/>
        <v>38</v>
      </c>
      <c r="M350" s="225"/>
      <c r="N350" s="225">
        <f t="shared" si="44"/>
        <v>122</v>
      </c>
    </row>
    <row r="351" spans="1:14" ht="18" customHeight="1">
      <c r="A351" s="155" t="s">
        <v>127</v>
      </c>
      <c r="B351" s="175" t="s">
        <v>262</v>
      </c>
      <c r="C351" s="231">
        <v>10</v>
      </c>
      <c r="D351" s="231">
        <v>10</v>
      </c>
      <c r="E351" s="232"/>
      <c r="F351" s="231">
        <v>12</v>
      </c>
      <c r="G351" s="231">
        <v>10</v>
      </c>
      <c r="H351" s="231">
        <v>10</v>
      </c>
      <c r="I351" s="232"/>
      <c r="J351" s="231">
        <v>9</v>
      </c>
      <c r="K351" s="231">
        <v>6</v>
      </c>
      <c r="L351" s="231">
        <v>2</v>
      </c>
      <c r="M351" s="231"/>
      <c r="N351" s="231">
        <v>9</v>
      </c>
    </row>
    <row r="352" spans="1:14" ht="18" customHeight="1">
      <c r="A352" s="155" t="s">
        <v>72</v>
      </c>
      <c r="B352" s="175" t="s">
        <v>263</v>
      </c>
      <c r="C352" s="231">
        <v>10</v>
      </c>
      <c r="D352" s="231">
        <v>10</v>
      </c>
      <c r="E352" s="232"/>
      <c r="F352" s="231">
        <v>12</v>
      </c>
      <c r="G352" s="231">
        <v>10</v>
      </c>
      <c r="H352" s="231">
        <v>10</v>
      </c>
      <c r="I352" s="232"/>
      <c r="J352" s="231">
        <v>12</v>
      </c>
      <c r="K352" s="231">
        <v>7</v>
      </c>
      <c r="L352" s="231">
        <v>0</v>
      </c>
      <c r="M352" s="231"/>
      <c r="N352" s="231">
        <v>12</v>
      </c>
    </row>
    <row r="353" spans="1:14" ht="18" customHeight="1">
      <c r="A353" s="155" t="s">
        <v>130</v>
      </c>
      <c r="B353" s="175" t="s">
        <v>264</v>
      </c>
      <c r="C353" s="231">
        <v>10</v>
      </c>
      <c r="D353" s="231">
        <v>11</v>
      </c>
      <c r="E353" s="232"/>
      <c r="F353" s="231">
        <v>13</v>
      </c>
      <c r="G353" s="231">
        <v>10</v>
      </c>
      <c r="H353" s="231">
        <v>10</v>
      </c>
      <c r="I353" s="232"/>
      <c r="J353" s="231">
        <v>12</v>
      </c>
      <c r="K353" s="231">
        <v>9</v>
      </c>
      <c r="L353" s="231">
        <v>9</v>
      </c>
      <c r="M353" s="231"/>
      <c r="N353" s="231">
        <v>12</v>
      </c>
    </row>
    <row r="354" spans="1:14" ht="18" customHeight="1">
      <c r="A354" s="155" t="s">
        <v>132</v>
      </c>
      <c r="B354" s="175" t="s">
        <v>265</v>
      </c>
      <c r="C354" s="231">
        <v>10</v>
      </c>
      <c r="D354" s="231">
        <v>11</v>
      </c>
      <c r="E354" s="232"/>
      <c r="F354" s="231">
        <v>12</v>
      </c>
      <c r="G354" s="231">
        <v>10</v>
      </c>
      <c r="H354" s="231">
        <v>10</v>
      </c>
      <c r="I354" s="232"/>
      <c r="J354" s="231">
        <v>12</v>
      </c>
      <c r="K354" s="231">
        <v>5</v>
      </c>
      <c r="L354" s="231">
        <v>3</v>
      </c>
      <c r="M354" s="231"/>
      <c r="N354" s="231">
        <v>12</v>
      </c>
    </row>
    <row r="355" spans="1:14" ht="18" customHeight="1">
      <c r="A355" s="155" t="s">
        <v>134</v>
      </c>
      <c r="B355" s="175" t="s">
        <v>266</v>
      </c>
      <c r="C355" s="231">
        <v>10</v>
      </c>
      <c r="D355" s="231">
        <v>10</v>
      </c>
      <c r="E355" s="232"/>
      <c r="F355" s="231">
        <v>12</v>
      </c>
      <c r="G355" s="231">
        <v>10</v>
      </c>
      <c r="H355" s="231">
        <v>10</v>
      </c>
      <c r="I355" s="232"/>
      <c r="J355" s="231">
        <v>11</v>
      </c>
      <c r="K355" s="231">
        <v>6</v>
      </c>
      <c r="L355" s="231">
        <v>3</v>
      </c>
      <c r="M355" s="231"/>
      <c r="N355" s="231">
        <v>11</v>
      </c>
    </row>
    <row r="356" spans="1:14" ht="18" customHeight="1">
      <c r="A356" s="155" t="s">
        <v>136</v>
      </c>
      <c r="B356" s="175" t="s">
        <v>267</v>
      </c>
      <c r="C356" s="231">
        <v>10</v>
      </c>
      <c r="D356" s="231">
        <v>11</v>
      </c>
      <c r="E356" s="232"/>
      <c r="F356" s="231">
        <v>13</v>
      </c>
      <c r="G356" s="231">
        <v>9</v>
      </c>
      <c r="H356" s="231">
        <v>10</v>
      </c>
      <c r="I356" s="232"/>
      <c r="J356" s="231">
        <v>12</v>
      </c>
      <c r="K356" s="231">
        <v>3</v>
      </c>
      <c r="L356" s="231">
        <v>3</v>
      </c>
      <c r="M356" s="231"/>
      <c r="N356" s="231">
        <v>12</v>
      </c>
    </row>
    <row r="357" spans="1:14" ht="18" customHeight="1">
      <c r="A357" s="155" t="s">
        <v>138</v>
      </c>
      <c r="B357" s="175" t="s">
        <v>268</v>
      </c>
      <c r="C357" s="231">
        <v>10</v>
      </c>
      <c r="D357" s="231">
        <v>10</v>
      </c>
      <c r="E357" s="232"/>
      <c r="F357" s="231">
        <v>12</v>
      </c>
      <c r="G357" s="231">
        <v>10</v>
      </c>
      <c r="H357" s="231">
        <v>9</v>
      </c>
      <c r="I357" s="232"/>
      <c r="J357" s="231">
        <v>10</v>
      </c>
      <c r="K357" s="231">
        <v>6</v>
      </c>
      <c r="L357" s="231">
        <v>6</v>
      </c>
      <c r="M357" s="231"/>
      <c r="N357" s="231">
        <v>10</v>
      </c>
    </row>
    <row r="358" spans="1:14" ht="18" customHeight="1">
      <c r="A358" s="155" t="s">
        <v>140</v>
      </c>
      <c r="B358" s="175" t="s">
        <v>269</v>
      </c>
      <c r="C358" s="231">
        <v>10</v>
      </c>
      <c r="D358" s="231">
        <v>10</v>
      </c>
      <c r="E358" s="232"/>
      <c r="F358" s="231">
        <v>12</v>
      </c>
      <c r="G358" s="231">
        <v>10</v>
      </c>
      <c r="H358" s="231">
        <v>9</v>
      </c>
      <c r="I358" s="232"/>
      <c r="J358" s="231">
        <v>9</v>
      </c>
      <c r="K358" s="231">
        <v>8</v>
      </c>
      <c r="L358" s="231">
        <v>2</v>
      </c>
      <c r="M358" s="231"/>
      <c r="N358" s="231">
        <v>9</v>
      </c>
    </row>
    <row r="359" spans="1:14" ht="18" customHeight="1">
      <c r="A359" s="155" t="s">
        <v>142</v>
      </c>
      <c r="B359" s="175" t="s">
        <v>270</v>
      </c>
      <c r="C359" s="231">
        <v>10</v>
      </c>
      <c r="D359" s="231">
        <v>11</v>
      </c>
      <c r="E359" s="232"/>
      <c r="F359" s="231">
        <v>13</v>
      </c>
      <c r="G359" s="231">
        <v>10</v>
      </c>
      <c r="H359" s="231">
        <v>8</v>
      </c>
      <c r="I359" s="232"/>
      <c r="J359" s="231">
        <v>12</v>
      </c>
      <c r="K359" s="231">
        <v>3</v>
      </c>
      <c r="L359" s="231">
        <v>1</v>
      </c>
      <c r="M359" s="231"/>
      <c r="N359" s="231">
        <v>12</v>
      </c>
    </row>
    <row r="360" spans="1:14" ht="18" customHeight="1">
      <c r="A360" s="155" t="s">
        <v>144</v>
      </c>
      <c r="B360" s="175" t="s">
        <v>271</v>
      </c>
      <c r="C360" s="231">
        <v>10</v>
      </c>
      <c r="D360" s="231">
        <v>11</v>
      </c>
      <c r="E360" s="232"/>
      <c r="F360" s="231">
        <v>14</v>
      </c>
      <c r="G360" s="231">
        <v>10</v>
      </c>
      <c r="H360" s="231">
        <v>10</v>
      </c>
      <c r="I360" s="232"/>
      <c r="J360" s="231">
        <v>11</v>
      </c>
      <c r="K360" s="231">
        <v>5</v>
      </c>
      <c r="L360" s="231">
        <v>4</v>
      </c>
      <c r="M360" s="231"/>
      <c r="N360" s="231">
        <v>11</v>
      </c>
    </row>
    <row r="361" spans="1:14" ht="18" customHeight="1">
      <c r="A361" s="154" t="s">
        <v>146</v>
      </c>
      <c r="B361" s="175" t="s">
        <v>272</v>
      </c>
      <c r="C361" s="227">
        <v>10</v>
      </c>
      <c r="D361" s="227">
        <v>12</v>
      </c>
      <c r="E361" s="228"/>
      <c r="F361" s="227">
        <v>14</v>
      </c>
      <c r="G361" s="227">
        <v>10</v>
      </c>
      <c r="H361" s="227">
        <v>9</v>
      </c>
      <c r="I361" s="232"/>
      <c r="J361" s="227">
        <v>12</v>
      </c>
      <c r="K361" s="227">
        <v>6</v>
      </c>
      <c r="L361" s="227">
        <v>5</v>
      </c>
      <c r="M361" s="227"/>
      <c r="N361" s="227">
        <v>12</v>
      </c>
    </row>
    <row r="362" spans="1:14" ht="18" customHeight="1">
      <c r="A362" s="153">
        <v>2</v>
      </c>
      <c r="B362" s="171" t="s">
        <v>653</v>
      </c>
      <c r="C362" s="225"/>
      <c r="D362" s="225"/>
      <c r="E362" s="226"/>
      <c r="F362" s="225"/>
      <c r="G362" s="225"/>
      <c r="H362" s="225"/>
      <c r="I362" s="226"/>
      <c r="J362" s="225"/>
      <c r="K362" s="225"/>
      <c r="L362" s="225"/>
      <c r="M362" s="225"/>
      <c r="N362" s="225"/>
    </row>
    <row r="363" spans="1:14" ht="18" customHeight="1">
      <c r="A363" s="154" t="s">
        <v>73</v>
      </c>
      <c r="B363" s="173" t="s">
        <v>261</v>
      </c>
      <c r="C363" s="227">
        <v>10</v>
      </c>
      <c r="D363" s="227">
        <v>11</v>
      </c>
      <c r="E363" s="228"/>
      <c r="F363" s="227">
        <v>13</v>
      </c>
      <c r="G363" s="227">
        <v>9</v>
      </c>
      <c r="H363" s="227">
        <v>9</v>
      </c>
      <c r="I363" s="228"/>
      <c r="J363" s="227">
        <v>13</v>
      </c>
      <c r="K363" s="227">
        <v>5</v>
      </c>
      <c r="L363" s="227">
        <v>4</v>
      </c>
      <c r="M363" s="227"/>
      <c r="N363" s="227">
        <v>13</v>
      </c>
    </row>
    <row r="364" spans="1:14" ht="18" customHeight="1">
      <c r="A364" s="258" t="s">
        <v>638</v>
      </c>
      <c r="B364" s="259" t="s">
        <v>639</v>
      </c>
      <c r="C364" s="260">
        <f t="shared" ref="C364:D364" si="45">SUM(C366:C382)</f>
        <v>988</v>
      </c>
      <c r="D364" s="260">
        <f t="shared" si="45"/>
        <v>1688</v>
      </c>
      <c r="E364" s="260">
        <f>SUM(E366:E382)</f>
        <v>21455</v>
      </c>
      <c r="F364" s="261"/>
      <c r="G364" s="260">
        <f t="shared" ref="G364:M364" si="46">SUM(G366:G382)</f>
        <v>883</v>
      </c>
      <c r="H364" s="260">
        <f t="shared" si="46"/>
        <v>1484</v>
      </c>
      <c r="I364" s="260">
        <f t="shared" si="46"/>
        <v>19352</v>
      </c>
      <c r="J364" s="261"/>
      <c r="K364" s="260">
        <f t="shared" si="46"/>
        <v>101</v>
      </c>
      <c r="L364" s="260">
        <f t="shared" si="46"/>
        <v>221</v>
      </c>
      <c r="M364" s="260">
        <f t="shared" si="46"/>
        <v>366</v>
      </c>
      <c r="N364" s="261"/>
    </row>
    <row r="365" spans="1:14" ht="47.25">
      <c r="A365" s="153"/>
      <c r="B365" s="171" t="s">
        <v>673</v>
      </c>
      <c r="C365" s="245"/>
      <c r="D365" s="245"/>
      <c r="E365" s="246"/>
      <c r="F365" s="245"/>
      <c r="G365" s="245"/>
      <c r="H365" s="245"/>
      <c r="I365" s="246"/>
      <c r="J365" s="245"/>
      <c r="K365" s="245"/>
      <c r="L365" s="245"/>
      <c r="M365" s="245"/>
      <c r="N365" s="245"/>
    </row>
    <row r="366" spans="1:14" ht="18" customHeight="1">
      <c r="A366" s="155">
        <v>1</v>
      </c>
      <c r="B366" s="175" t="s">
        <v>651</v>
      </c>
      <c r="C366" s="247">
        <v>59</v>
      </c>
      <c r="D366" s="247">
        <v>107</v>
      </c>
      <c r="E366" s="248">
        <f>1784+18</f>
        <v>1802</v>
      </c>
      <c r="F366" s="247" t="s">
        <v>641</v>
      </c>
      <c r="G366" s="247">
        <v>52</v>
      </c>
      <c r="H366" s="247">
        <v>90</v>
      </c>
      <c r="I366" s="249">
        <v>1695</v>
      </c>
      <c r="J366" s="247"/>
      <c r="K366" s="247">
        <v>6</v>
      </c>
      <c r="L366" s="250">
        <v>15</v>
      </c>
      <c r="M366" s="250">
        <v>17</v>
      </c>
      <c r="N366" s="247" t="s">
        <v>641</v>
      </c>
    </row>
    <row r="367" spans="1:14" ht="18" customHeight="1">
      <c r="A367" s="155">
        <v>2</v>
      </c>
      <c r="B367" s="175" t="s">
        <v>654</v>
      </c>
      <c r="C367" s="247">
        <v>59</v>
      </c>
      <c r="D367" s="247">
        <v>113</v>
      </c>
      <c r="E367" s="248">
        <f>1380+19</f>
        <v>1399</v>
      </c>
      <c r="F367" s="247" t="s">
        <v>641</v>
      </c>
      <c r="G367" s="247">
        <v>55</v>
      </c>
      <c r="H367" s="247">
        <v>100</v>
      </c>
      <c r="I367" s="249">
        <v>1384</v>
      </c>
      <c r="J367" s="247" t="s">
        <v>641</v>
      </c>
      <c r="K367" s="247">
        <v>5</v>
      </c>
      <c r="L367" s="250">
        <v>9</v>
      </c>
      <c r="M367" s="250">
        <v>28</v>
      </c>
      <c r="N367" s="247" t="s">
        <v>641</v>
      </c>
    </row>
    <row r="368" spans="1:14" ht="18" customHeight="1">
      <c r="A368" s="155">
        <v>3</v>
      </c>
      <c r="B368" s="175" t="s">
        <v>656</v>
      </c>
      <c r="C368" s="247">
        <v>52</v>
      </c>
      <c r="D368" s="247">
        <v>88</v>
      </c>
      <c r="E368" s="248">
        <v>961</v>
      </c>
      <c r="F368" s="247" t="s">
        <v>641</v>
      </c>
      <c r="G368" s="247">
        <v>47</v>
      </c>
      <c r="H368" s="247">
        <v>74</v>
      </c>
      <c r="I368" s="249">
        <v>890</v>
      </c>
      <c r="J368" s="247" t="s">
        <v>641</v>
      </c>
      <c r="K368" s="247">
        <v>6</v>
      </c>
      <c r="L368" s="250">
        <v>11</v>
      </c>
      <c r="M368" s="250">
        <v>16</v>
      </c>
      <c r="N368" s="247" t="s">
        <v>641</v>
      </c>
    </row>
    <row r="369" spans="1:14" ht="18" customHeight="1">
      <c r="A369" s="155">
        <v>4</v>
      </c>
      <c r="B369" s="175" t="s">
        <v>658</v>
      </c>
      <c r="C369" s="247">
        <v>54</v>
      </c>
      <c r="D369" s="247">
        <v>91</v>
      </c>
      <c r="E369" s="248">
        <v>1144</v>
      </c>
      <c r="F369" s="247" t="s">
        <v>641</v>
      </c>
      <c r="G369" s="247">
        <v>48</v>
      </c>
      <c r="H369" s="247">
        <v>80</v>
      </c>
      <c r="I369" s="249">
        <v>1046</v>
      </c>
      <c r="J369" s="247" t="s">
        <v>641</v>
      </c>
      <c r="K369" s="247">
        <v>7</v>
      </c>
      <c r="L369" s="250">
        <v>17</v>
      </c>
      <c r="M369" s="250">
        <v>25</v>
      </c>
      <c r="N369" s="247" t="s">
        <v>641</v>
      </c>
    </row>
    <row r="370" spans="1:14" ht="18" customHeight="1">
      <c r="A370" s="155">
        <v>5</v>
      </c>
      <c r="B370" s="175" t="s">
        <v>659</v>
      </c>
      <c r="C370" s="247">
        <v>52</v>
      </c>
      <c r="D370" s="247">
        <v>90</v>
      </c>
      <c r="E370" s="248">
        <f>1063+28+16</f>
        <v>1107</v>
      </c>
      <c r="F370" s="247" t="s">
        <v>641</v>
      </c>
      <c r="G370" s="247">
        <v>46</v>
      </c>
      <c r="H370" s="247">
        <v>80</v>
      </c>
      <c r="I370" s="249">
        <v>972</v>
      </c>
      <c r="J370" s="247" t="s">
        <v>641</v>
      </c>
      <c r="K370" s="247">
        <v>4</v>
      </c>
      <c r="L370" s="250">
        <v>10</v>
      </c>
      <c r="M370" s="250">
        <v>15</v>
      </c>
      <c r="N370" s="247" t="s">
        <v>641</v>
      </c>
    </row>
    <row r="371" spans="1:14" ht="18" customHeight="1">
      <c r="A371" s="155">
        <v>6</v>
      </c>
      <c r="B371" s="175" t="s">
        <v>674</v>
      </c>
      <c r="C371" s="247">
        <v>51</v>
      </c>
      <c r="D371" s="247">
        <v>90</v>
      </c>
      <c r="E371" s="248">
        <f>861+29</f>
        <v>890</v>
      </c>
      <c r="F371" s="247" t="s">
        <v>641</v>
      </c>
      <c r="G371" s="247">
        <v>43</v>
      </c>
      <c r="H371" s="247">
        <v>68</v>
      </c>
      <c r="I371" s="249">
        <v>568</v>
      </c>
      <c r="J371" s="247" t="s">
        <v>641</v>
      </c>
      <c r="K371" s="247">
        <v>2</v>
      </c>
      <c r="L371" s="250">
        <v>12</v>
      </c>
      <c r="M371" s="250">
        <v>10</v>
      </c>
      <c r="N371" s="247" t="s">
        <v>641</v>
      </c>
    </row>
    <row r="372" spans="1:14" ht="18" customHeight="1">
      <c r="A372" s="155">
        <v>7</v>
      </c>
      <c r="B372" s="175" t="s">
        <v>661</v>
      </c>
      <c r="C372" s="247">
        <v>64</v>
      </c>
      <c r="D372" s="247">
        <v>105</v>
      </c>
      <c r="E372" s="248">
        <f>2199+28</f>
        <v>2227</v>
      </c>
      <c r="F372" s="247" t="s">
        <v>641</v>
      </c>
      <c r="G372" s="247">
        <v>52</v>
      </c>
      <c r="H372" s="247">
        <v>96</v>
      </c>
      <c r="I372" s="249">
        <v>2060</v>
      </c>
      <c r="J372" s="247" t="s">
        <v>641</v>
      </c>
      <c r="K372" s="247">
        <v>2</v>
      </c>
      <c r="L372" s="250">
        <v>18</v>
      </c>
      <c r="M372" s="250">
        <v>15</v>
      </c>
      <c r="N372" s="247" t="s">
        <v>641</v>
      </c>
    </row>
    <row r="373" spans="1:14" ht="18" customHeight="1">
      <c r="A373" s="155">
        <v>8</v>
      </c>
      <c r="B373" s="175" t="s">
        <v>662</v>
      </c>
      <c r="C373" s="247">
        <v>94</v>
      </c>
      <c r="D373" s="247">
        <v>131</v>
      </c>
      <c r="E373" s="248">
        <v>1542</v>
      </c>
      <c r="F373" s="247" t="s">
        <v>641</v>
      </c>
      <c r="G373" s="247">
        <v>88</v>
      </c>
      <c r="H373" s="247">
        <v>128</v>
      </c>
      <c r="I373" s="249">
        <v>1267</v>
      </c>
      <c r="J373" s="247" t="s">
        <v>641</v>
      </c>
      <c r="K373" s="247">
        <v>4</v>
      </c>
      <c r="L373" s="250">
        <v>13</v>
      </c>
      <c r="M373" s="250">
        <v>12</v>
      </c>
      <c r="N373" s="247" t="s">
        <v>641</v>
      </c>
    </row>
    <row r="374" spans="1:14" ht="18" customHeight="1">
      <c r="A374" s="155">
        <v>9</v>
      </c>
      <c r="B374" s="175" t="s">
        <v>663</v>
      </c>
      <c r="C374" s="247">
        <v>61</v>
      </c>
      <c r="D374" s="247">
        <v>98</v>
      </c>
      <c r="E374" s="248">
        <v>1550</v>
      </c>
      <c r="F374" s="247" t="s">
        <v>641</v>
      </c>
      <c r="G374" s="247">
        <v>54</v>
      </c>
      <c r="H374" s="247">
        <v>89</v>
      </c>
      <c r="I374" s="249">
        <v>1478</v>
      </c>
      <c r="J374" s="247" t="s">
        <v>641</v>
      </c>
      <c r="K374" s="247">
        <v>8</v>
      </c>
      <c r="L374" s="250">
        <v>10</v>
      </c>
      <c r="M374" s="250">
        <v>32</v>
      </c>
      <c r="N374" s="247" t="s">
        <v>641</v>
      </c>
    </row>
    <row r="375" spans="1:14" ht="18" customHeight="1">
      <c r="A375" s="155">
        <v>10</v>
      </c>
      <c r="B375" s="175" t="s">
        <v>664</v>
      </c>
      <c r="C375" s="247">
        <v>62</v>
      </c>
      <c r="D375" s="247">
        <v>114</v>
      </c>
      <c r="E375" s="248">
        <f>2468+16</f>
        <v>2484</v>
      </c>
      <c r="F375" s="247" t="s">
        <v>641</v>
      </c>
      <c r="G375" s="247">
        <v>58</v>
      </c>
      <c r="H375" s="247">
        <v>103</v>
      </c>
      <c r="I375" s="249">
        <v>2251</v>
      </c>
      <c r="J375" s="247" t="s">
        <v>641</v>
      </c>
      <c r="K375" s="247">
        <v>8</v>
      </c>
      <c r="L375" s="250">
        <v>8</v>
      </c>
      <c r="M375" s="250">
        <f>16+44</f>
        <v>60</v>
      </c>
      <c r="N375" s="247" t="s">
        <v>641</v>
      </c>
    </row>
    <row r="376" spans="1:14" ht="18" customHeight="1">
      <c r="A376" s="155">
        <v>11</v>
      </c>
      <c r="B376" s="175" t="s">
        <v>665</v>
      </c>
      <c r="C376" s="247">
        <v>56</v>
      </c>
      <c r="D376" s="247">
        <v>112</v>
      </c>
      <c r="E376" s="248">
        <v>1106</v>
      </c>
      <c r="F376" s="247" t="s">
        <v>641</v>
      </c>
      <c r="G376" s="247">
        <v>53</v>
      </c>
      <c r="H376" s="247">
        <v>102</v>
      </c>
      <c r="I376" s="249">
        <v>1059</v>
      </c>
      <c r="J376" s="247" t="s">
        <v>641</v>
      </c>
      <c r="K376" s="247">
        <v>6</v>
      </c>
      <c r="L376" s="250">
        <v>12</v>
      </c>
      <c r="M376" s="250">
        <v>18</v>
      </c>
      <c r="N376" s="247" t="s">
        <v>641</v>
      </c>
    </row>
    <row r="377" spans="1:14" ht="18" customHeight="1">
      <c r="A377" s="155">
        <v>12</v>
      </c>
      <c r="B377" s="175" t="s">
        <v>675</v>
      </c>
      <c r="C377" s="247">
        <v>62</v>
      </c>
      <c r="D377" s="247">
        <v>100</v>
      </c>
      <c r="E377" s="248">
        <v>1884</v>
      </c>
      <c r="F377" s="247" t="s">
        <v>641</v>
      </c>
      <c r="G377" s="247">
        <v>56</v>
      </c>
      <c r="H377" s="247">
        <v>90</v>
      </c>
      <c r="I377" s="249">
        <v>1676</v>
      </c>
      <c r="J377" s="247" t="s">
        <v>641</v>
      </c>
      <c r="K377" s="247">
        <v>7</v>
      </c>
      <c r="L377" s="250">
        <v>16</v>
      </c>
      <c r="M377" s="250">
        <v>38</v>
      </c>
      <c r="N377" s="247" t="s">
        <v>641</v>
      </c>
    </row>
    <row r="378" spans="1:14" ht="18" customHeight="1">
      <c r="A378" s="155">
        <v>13</v>
      </c>
      <c r="B378" s="175" t="s">
        <v>666</v>
      </c>
      <c r="C378" s="247">
        <v>54</v>
      </c>
      <c r="D378" s="247">
        <v>90</v>
      </c>
      <c r="E378" s="248">
        <v>713</v>
      </c>
      <c r="F378" s="247" t="s">
        <v>641</v>
      </c>
      <c r="G378" s="247">
        <v>41</v>
      </c>
      <c r="H378" s="247">
        <v>71</v>
      </c>
      <c r="I378" s="249">
        <v>671</v>
      </c>
      <c r="J378" s="247" t="s">
        <v>641</v>
      </c>
      <c r="K378" s="247">
        <v>12</v>
      </c>
      <c r="L378" s="250">
        <v>8</v>
      </c>
      <c r="M378" s="250">
        <v>16</v>
      </c>
      <c r="N378" s="247" t="s">
        <v>641</v>
      </c>
    </row>
    <row r="379" spans="1:14" ht="18" customHeight="1">
      <c r="A379" s="155">
        <v>14</v>
      </c>
      <c r="B379" s="175" t="s">
        <v>667</v>
      </c>
      <c r="C379" s="247">
        <v>52</v>
      </c>
      <c r="D379" s="247">
        <v>90</v>
      </c>
      <c r="E379" s="248">
        <v>663</v>
      </c>
      <c r="F379" s="247" t="s">
        <v>641</v>
      </c>
      <c r="G379" s="247">
        <v>48</v>
      </c>
      <c r="H379" s="247">
        <v>78</v>
      </c>
      <c r="I379" s="249">
        <v>540</v>
      </c>
      <c r="J379" s="247" t="s">
        <v>641</v>
      </c>
      <c r="K379" s="247">
        <v>6</v>
      </c>
      <c r="L379" s="250">
        <v>13</v>
      </c>
      <c r="M379" s="250">
        <v>20</v>
      </c>
      <c r="N379" s="247" t="s">
        <v>641</v>
      </c>
    </row>
    <row r="380" spans="1:14" ht="18" customHeight="1">
      <c r="A380" s="155">
        <v>15</v>
      </c>
      <c r="B380" s="175" t="s">
        <v>670</v>
      </c>
      <c r="C380" s="247">
        <v>52</v>
      </c>
      <c r="D380" s="247">
        <v>90</v>
      </c>
      <c r="E380" s="232">
        <v>588</v>
      </c>
      <c r="F380" s="247" t="s">
        <v>641</v>
      </c>
      <c r="G380" s="231">
        <v>49</v>
      </c>
      <c r="H380" s="247">
        <v>80</v>
      </c>
      <c r="I380" s="251">
        <v>588</v>
      </c>
      <c r="J380" s="247" t="s">
        <v>641</v>
      </c>
      <c r="K380" s="231">
        <v>3</v>
      </c>
      <c r="L380" s="252">
        <v>14</v>
      </c>
      <c r="M380" s="252">
        <v>16</v>
      </c>
      <c r="N380" s="247" t="s">
        <v>641</v>
      </c>
    </row>
    <row r="381" spans="1:14" ht="18" customHeight="1">
      <c r="A381" s="155">
        <v>16</v>
      </c>
      <c r="B381" s="175" t="s">
        <v>671</v>
      </c>
      <c r="C381" s="247">
        <v>52</v>
      </c>
      <c r="D381" s="247">
        <v>89</v>
      </c>
      <c r="E381" s="232">
        <f>711+16</f>
        <v>727</v>
      </c>
      <c r="F381" s="247" t="s">
        <v>641</v>
      </c>
      <c r="G381" s="231">
        <v>46</v>
      </c>
      <c r="H381" s="247">
        <v>78</v>
      </c>
      <c r="I381" s="251">
        <v>614</v>
      </c>
      <c r="J381" s="247" t="s">
        <v>641</v>
      </c>
      <c r="K381" s="231">
        <v>8</v>
      </c>
      <c r="L381" s="252">
        <v>20</v>
      </c>
      <c r="M381" s="252">
        <v>15</v>
      </c>
      <c r="N381" s="247" t="s">
        <v>641</v>
      </c>
    </row>
    <row r="382" spans="1:14" ht="18" customHeight="1">
      <c r="A382" s="155">
        <v>17</v>
      </c>
      <c r="B382" s="175" t="s">
        <v>672</v>
      </c>
      <c r="C382" s="247">
        <v>52</v>
      </c>
      <c r="D382" s="247">
        <v>90</v>
      </c>
      <c r="E382" s="232">
        <v>668</v>
      </c>
      <c r="F382" s="247" t="s">
        <v>641</v>
      </c>
      <c r="G382" s="231">
        <v>47</v>
      </c>
      <c r="H382" s="247">
        <v>77</v>
      </c>
      <c r="I382" s="251">
        <v>593</v>
      </c>
      <c r="J382" s="247" t="s">
        <v>641</v>
      </c>
      <c r="K382" s="231">
        <v>7</v>
      </c>
      <c r="L382" s="252">
        <v>15</v>
      </c>
      <c r="M382" s="252">
        <v>13</v>
      </c>
      <c r="N382" s="247" t="s">
        <v>641</v>
      </c>
    </row>
    <row r="383" spans="1:14" ht="18" customHeight="1">
      <c r="A383" s="258" t="s">
        <v>643</v>
      </c>
      <c r="B383" s="259" t="s">
        <v>676</v>
      </c>
      <c r="C383" s="260">
        <f t="shared" ref="C383:N383" si="47">SUM(C81,C364)</f>
        <v>3518</v>
      </c>
      <c r="D383" s="260">
        <f t="shared" si="47"/>
        <v>4272</v>
      </c>
      <c r="E383" s="260">
        <f t="shared" si="47"/>
        <v>21455</v>
      </c>
      <c r="F383" s="260">
        <f t="shared" si="47"/>
        <v>3161</v>
      </c>
      <c r="G383" s="260">
        <f t="shared" si="47"/>
        <v>3294</v>
      </c>
      <c r="H383" s="260">
        <f t="shared" si="47"/>
        <v>3729</v>
      </c>
      <c r="I383" s="260">
        <f t="shared" si="47"/>
        <v>19352</v>
      </c>
      <c r="J383" s="260">
        <f t="shared" si="47"/>
        <v>2631</v>
      </c>
      <c r="K383" s="260">
        <f t="shared" si="47"/>
        <v>775</v>
      </c>
      <c r="L383" s="260">
        <f t="shared" si="47"/>
        <v>642</v>
      </c>
      <c r="M383" s="260">
        <f t="shared" si="47"/>
        <v>366</v>
      </c>
      <c r="N383" s="260">
        <f t="shared" si="47"/>
        <v>2631</v>
      </c>
    </row>
    <row r="385" spans="1:2" ht="15.75">
      <c r="A385" s="150"/>
      <c r="B385" s="151" t="s">
        <v>645</v>
      </c>
    </row>
    <row r="386" spans="1:2" ht="15.75">
      <c r="A386" s="150"/>
      <c r="B386" s="151" t="s">
        <v>646</v>
      </c>
    </row>
    <row r="387" spans="1:2" ht="15.75">
      <c r="A387" s="150"/>
      <c r="B387" s="151" t="s">
        <v>647</v>
      </c>
    </row>
  </sheetData>
  <mergeCells count="19">
    <mergeCell ref="I4:I5"/>
    <mergeCell ref="J4:J5"/>
    <mergeCell ref="K4:K5"/>
    <mergeCell ref="L4:L5"/>
    <mergeCell ref="M4:M5"/>
    <mergeCell ref="N4:N5"/>
    <mergeCell ref="A1:N1"/>
    <mergeCell ref="A2:N2"/>
    <mergeCell ref="A3:A5"/>
    <mergeCell ref="B3:B5"/>
    <mergeCell ref="C3:F3"/>
    <mergeCell ref="G3:J3"/>
    <mergeCell ref="K3:N3"/>
    <mergeCell ref="C4:C5"/>
    <mergeCell ref="D4:D5"/>
    <mergeCell ref="E4:E5"/>
    <mergeCell ref="F4:F5"/>
    <mergeCell ref="G4:G5"/>
    <mergeCell ref="H4:H5"/>
  </mergeCells>
  <phoneticPr fontId="19" type="noConversion"/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showWhiteSpace="0" zoomScale="95" zoomScaleNormal="95" workbookViewId="0">
      <selection sqref="A1:I2"/>
    </sheetView>
  </sheetViews>
  <sheetFormatPr defaultColWidth="9.140625" defaultRowHeight="22.5" customHeight="1"/>
  <cols>
    <col min="1" max="1" width="5.85546875" style="1" customWidth="1"/>
    <col min="2" max="6" width="17.42578125" style="1" customWidth="1"/>
    <col min="7" max="7" width="17.42578125" style="15" customWidth="1"/>
    <col min="8" max="9" width="17.42578125" style="1" customWidth="1"/>
    <col min="10" max="16384" width="9.140625" style="1"/>
  </cols>
  <sheetData>
    <row r="1" spans="1:9" ht="35.25" customHeight="1">
      <c r="A1" s="262" t="s">
        <v>689</v>
      </c>
      <c r="B1" s="262"/>
      <c r="C1" s="262"/>
      <c r="D1" s="262"/>
      <c r="E1" s="262"/>
      <c r="F1" s="262"/>
      <c r="G1" s="262"/>
      <c r="H1" s="262"/>
      <c r="I1" s="262"/>
    </row>
    <row r="2" spans="1:9" ht="18" customHeight="1">
      <c r="A2" s="262"/>
      <c r="B2" s="262"/>
      <c r="C2" s="262"/>
      <c r="D2" s="262"/>
      <c r="E2" s="262"/>
      <c r="F2" s="262"/>
      <c r="G2" s="262"/>
      <c r="H2" s="262"/>
      <c r="I2" s="262"/>
    </row>
    <row r="3" spans="1:9" ht="24.75" customHeight="1">
      <c r="A3" s="38"/>
      <c r="B3" s="38"/>
      <c r="C3" s="38"/>
    </row>
    <row r="4" spans="1:9" ht="78.75">
      <c r="A4" s="39" t="s">
        <v>45</v>
      </c>
      <c r="B4" s="39" t="s">
        <v>91</v>
      </c>
      <c r="C4" s="39" t="s">
        <v>83</v>
      </c>
      <c r="D4" s="36" t="s">
        <v>85</v>
      </c>
      <c r="E4" s="36" t="s">
        <v>86</v>
      </c>
      <c r="F4" s="39" t="s">
        <v>87</v>
      </c>
      <c r="G4" s="39" t="s">
        <v>88</v>
      </c>
      <c r="H4" s="39" t="s">
        <v>89</v>
      </c>
      <c r="I4" s="39" t="s">
        <v>90</v>
      </c>
    </row>
    <row r="5" spans="1:9" ht="16.5" customHeight="1">
      <c r="A5" s="4">
        <v>1</v>
      </c>
      <c r="B5" s="4" t="s">
        <v>92</v>
      </c>
      <c r="C5" s="4">
        <v>215</v>
      </c>
      <c r="D5" s="4">
        <v>1</v>
      </c>
      <c r="E5" s="4">
        <v>2</v>
      </c>
      <c r="F5" s="4">
        <v>212</v>
      </c>
      <c r="G5" s="4">
        <v>70</v>
      </c>
      <c r="H5" s="4">
        <v>2</v>
      </c>
      <c r="I5" s="4">
        <v>145</v>
      </c>
    </row>
    <row r="6" spans="1:9" ht="16.5" customHeight="1">
      <c r="A6" s="4">
        <v>2</v>
      </c>
      <c r="B6" s="4" t="s">
        <v>93</v>
      </c>
      <c r="C6" s="4">
        <v>65</v>
      </c>
      <c r="D6" s="4">
        <v>0</v>
      </c>
      <c r="E6" s="4">
        <v>0</v>
      </c>
      <c r="F6" s="4">
        <v>65</v>
      </c>
      <c r="G6" s="4">
        <v>23</v>
      </c>
      <c r="H6" s="4">
        <v>0</v>
      </c>
      <c r="I6" s="4">
        <v>42</v>
      </c>
    </row>
    <row r="7" spans="1:9" ht="16.5" customHeight="1">
      <c r="A7" s="4"/>
      <c r="B7" s="39" t="s">
        <v>94</v>
      </c>
      <c r="C7" s="39">
        <f t="shared" ref="C7:I7" si="0">SUM(C5:C6)</f>
        <v>280</v>
      </c>
      <c r="D7" s="39">
        <f t="shared" si="0"/>
        <v>1</v>
      </c>
      <c r="E7" s="39">
        <f t="shared" si="0"/>
        <v>2</v>
      </c>
      <c r="F7" s="39">
        <f t="shared" si="0"/>
        <v>277</v>
      </c>
      <c r="G7" s="39">
        <f t="shared" si="0"/>
        <v>93</v>
      </c>
      <c r="H7" s="39">
        <f t="shared" si="0"/>
        <v>2</v>
      </c>
      <c r="I7" s="39">
        <f t="shared" si="0"/>
        <v>187</v>
      </c>
    </row>
  </sheetData>
  <mergeCells count="1">
    <mergeCell ref="A1:I2"/>
  </mergeCells>
  <pageMargins left="0.643700787" right="0" top="0.70866141732283505" bottom="0.511811023622047" header="0.118110236220472" footer="0.31496062992126"/>
  <pageSetup paperSize="9" scale="95" fitToHeight="0" orientation="landscape" r:id="rId1"/>
  <headerFooter>
    <oddHeader>&amp;C&amp;"Times New Roman,Regular"&amp;P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showWhiteSpace="0" zoomScale="95" zoomScaleNormal="95" workbookViewId="0">
      <selection sqref="A1:I2"/>
    </sheetView>
  </sheetViews>
  <sheetFormatPr defaultColWidth="9.140625" defaultRowHeight="22.5" customHeight="1"/>
  <cols>
    <col min="1" max="1" width="5.85546875" style="1" customWidth="1"/>
    <col min="2" max="6" width="17.42578125" style="1" customWidth="1"/>
    <col min="7" max="7" width="17.42578125" style="15" customWidth="1"/>
    <col min="8" max="9" width="17.42578125" style="1" customWidth="1"/>
    <col min="10" max="16384" width="9.140625" style="1"/>
  </cols>
  <sheetData>
    <row r="1" spans="1:9" ht="35.25" customHeight="1">
      <c r="A1" s="262" t="s">
        <v>691</v>
      </c>
      <c r="B1" s="262"/>
      <c r="C1" s="262"/>
      <c r="D1" s="262"/>
      <c r="E1" s="262"/>
      <c r="F1" s="262"/>
      <c r="G1" s="262"/>
      <c r="H1" s="262"/>
      <c r="I1" s="262"/>
    </row>
    <row r="2" spans="1:9" ht="18" customHeight="1">
      <c r="A2" s="262"/>
      <c r="B2" s="262"/>
      <c r="C2" s="262"/>
      <c r="D2" s="262"/>
      <c r="E2" s="262"/>
      <c r="F2" s="262"/>
      <c r="G2" s="262"/>
      <c r="H2" s="262"/>
      <c r="I2" s="262"/>
    </row>
    <row r="3" spans="1:9" ht="24.75" customHeight="1">
      <c r="A3" s="12"/>
      <c r="B3" s="12"/>
      <c r="C3" s="12"/>
    </row>
    <row r="4" spans="1:9" ht="78.75">
      <c r="A4" s="13" t="s">
        <v>45</v>
      </c>
      <c r="B4" s="13" t="s">
        <v>91</v>
      </c>
      <c r="C4" s="13" t="s">
        <v>83</v>
      </c>
      <c r="D4" s="14" t="s">
        <v>85</v>
      </c>
      <c r="E4" s="14" t="s">
        <v>86</v>
      </c>
      <c r="F4" s="13" t="s">
        <v>87</v>
      </c>
      <c r="G4" s="13" t="s">
        <v>88</v>
      </c>
      <c r="H4" s="13" t="s">
        <v>89</v>
      </c>
      <c r="I4" s="13" t="s">
        <v>90</v>
      </c>
    </row>
    <row r="5" spans="1:9" ht="16.5" customHeight="1">
      <c r="A5" s="4">
        <v>1</v>
      </c>
      <c r="B5" s="4" t="s">
        <v>92</v>
      </c>
      <c r="C5" s="4">
        <v>215</v>
      </c>
      <c r="D5" s="4">
        <v>1</v>
      </c>
      <c r="E5" s="4">
        <v>2</v>
      </c>
      <c r="F5" s="4">
        <v>212</v>
      </c>
      <c r="G5" s="4">
        <v>70</v>
      </c>
      <c r="H5" s="4">
        <v>2</v>
      </c>
      <c r="I5" s="4">
        <v>145</v>
      </c>
    </row>
    <row r="6" spans="1:9" ht="16.5" customHeight="1">
      <c r="A6" s="4">
        <v>2</v>
      </c>
      <c r="B6" s="4" t="s">
        <v>93</v>
      </c>
      <c r="C6" s="4">
        <v>65</v>
      </c>
      <c r="D6" s="4">
        <v>0</v>
      </c>
      <c r="E6" s="4">
        <v>0</v>
      </c>
      <c r="F6" s="4">
        <v>65</v>
      </c>
      <c r="G6" s="4">
        <v>23</v>
      </c>
      <c r="H6" s="4">
        <v>0</v>
      </c>
      <c r="I6" s="4">
        <v>42</v>
      </c>
    </row>
    <row r="7" spans="1:9" ht="16.5" customHeight="1">
      <c r="A7" s="4">
        <v>3</v>
      </c>
      <c r="B7" s="4" t="s">
        <v>605</v>
      </c>
      <c r="C7" s="4">
        <v>0</v>
      </c>
      <c r="D7" s="4">
        <v>0</v>
      </c>
      <c r="E7" s="4">
        <v>0</v>
      </c>
      <c r="F7" s="4">
        <v>0</v>
      </c>
      <c r="G7" s="4">
        <v>1</v>
      </c>
      <c r="H7" s="4">
        <v>0</v>
      </c>
      <c r="I7" s="4" t="s">
        <v>606</v>
      </c>
    </row>
    <row r="8" spans="1:9" ht="16.5" customHeight="1">
      <c r="A8" s="4"/>
      <c r="B8" s="13" t="s">
        <v>94</v>
      </c>
      <c r="C8" s="39">
        <f t="shared" ref="C8:F8" si="0">SUM(C5:C7)</f>
        <v>280</v>
      </c>
      <c r="D8" s="39">
        <f t="shared" si="0"/>
        <v>1</v>
      </c>
      <c r="E8" s="39">
        <f t="shared" si="0"/>
        <v>2</v>
      </c>
      <c r="F8" s="39">
        <f t="shared" si="0"/>
        <v>277</v>
      </c>
      <c r="G8" s="39">
        <f>SUM(G5:G7)</f>
        <v>94</v>
      </c>
      <c r="H8" s="39">
        <f t="shared" ref="H8" si="1">SUM(H5:H7)</f>
        <v>2</v>
      </c>
      <c r="I8" s="39">
        <f>I5+I6-1</f>
        <v>186</v>
      </c>
    </row>
  </sheetData>
  <mergeCells count="1">
    <mergeCell ref="A1:I2"/>
  </mergeCells>
  <pageMargins left="0.643700787" right="0" top="0.70866141732283505" bottom="0.511811023622047" header="0.118110236220472" footer="0.31496062992126"/>
  <pageSetup paperSize="9" scale="95" fitToHeight="0" orientation="landscape" r:id="rId1"/>
  <headerFooter>
    <oddHeader>&amp;C&amp;"Times New Roman,Regular"&amp;P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"/>
  <sheetViews>
    <sheetView showWhiteSpace="0" zoomScale="91" zoomScaleNormal="91" workbookViewId="0">
      <selection sqref="A1:K2"/>
    </sheetView>
  </sheetViews>
  <sheetFormatPr defaultColWidth="9.140625" defaultRowHeight="22.5" customHeight="1"/>
  <cols>
    <col min="1" max="1" width="5.42578125" style="102" customWidth="1"/>
    <col min="2" max="2" width="25.5703125" style="102" customWidth="1"/>
    <col min="3" max="3" width="46.7109375" style="102" bestFit="1" customWidth="1"/>
    <col min="4" max="8" width="10.7109375" style="102" customWidth="1"/>
    <col min="9" max="9" width="9.28515625" style="102" customWidth="1"/>
    <col min="10" max="10" width="8.140625" style="102" customWidth="1"/>
    <col min="11" max="11" width="8" style="102" customWidth="1"/>
    <col min="12" max="16384" width="9.140625" style="102"/>
  </cols>
  <sheetData>
    <row r="1" spans="1:11" ht="35.25" customHeight="1">
      <c r="A1" s="279" t="s">
        <v>693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35.2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ht="24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24" customHeight="1">
      <c r="A4" s="280" t="s">
        <v>45</v>
      </c>
      <c r="B4" s="283" t="s">
        <v>81</v>
      </c>
      <c r="C4" s="280" t="s">
        <v>80</v>
      </c>
      <c r="D4" s="96"/>
      <c r="E4" s="280" t="s">
        <v>77</v>
      </c>
      <c r="F4" s="280"/>
      <c r="G4" s="281" t="s">
        <v>60</v>
      </c>
      <c r="H4" s="282"/>
      <c r="I4" s="283" t="s">
        <v>47</v>
      </c>
      <c r="J4" s="283" t="s">
        <v>48</v>
      </c>
      <c r="K4" s="280" t="s">
        <v>50</v>
      </c>
    </row>
    <row r="5" spans="1:11" ht="77.25" customHeight="1">
      <c r="A5" s="280"/>
      <c r="B5" s="284"/>
      <c r="C5" s="280"/>
      <c r="D5" s="96" t="s">
        <v>82</v>
      </c>
      <c r="E5" s="96" t="s">
        <v>604</v>
      </c>
      <c r="F5" s="96" t="s">
        <v>51</v>
      </c>
      <c r="G5" s="96" t="s">
        <v>101</v>
      </c>
      <c r="H5" s="96" t="s">
        <v>49</v>
      </c>
      <c r="I5" s="284"/>
      <c r="J5" s="284"/>
      <c r="K5" s="280"/>
    </row>
    <row r="6" spans="1:11" ht="29.25" customHeight="1">
      <c r="A6" s="104">
        <v>1</v>
      </c>
      <c r="B6" s="104">
        <v>2</v>
      </c>
      <c r="C6" s="104">
        <v>3</v>
      </c>
      <c r="D6" s="105">
        <v>4</v>
      </c>
      <c r="E6" s="104">
        <v>6</v>
      </c>
      <c r="F6" s="104">
        <v>7</v>
      </c>
      <c r="G6" s="104">
        <v>11</v>
      </c>
      <c r="H6" s="104">
        <v>12</v>
      </c>
      <c r="I6" s="104">
        <v>13</v>
      </c>
      <c r="J6" s="104">
        <v>14</v>
      </c>
      <c r="K6" s="104">
        <v>15</v>
      </c>
    </row>
    <row r="7" spans="1:11" ht="31.5" customHeight="1">
      <c r="A7" s="106" t="s">
        <v>63</v>
      </c>
      <c r="B7" s="107" t="s">
        <v>403</v>
      </c>
      <c r="C7" s="104"/>
      <c r="D7" s="108">
        <f>D8+D12</f>
        <v>32</v>
      </c>
      <c r="E7" s="104"/>
      <c r="F7" s="104"/>
      <c r="G7" s="104"/>
      <c r="H7" s="104"/>
      <c r="I7" s="109"/>
      <c r="J7" s="109"/>
      <c r="K7" s="104"/>
    </row>
    <row r="8" spans="1:11" ht="31.5" customHeight="1">
      <c r="A8" s="96">
        <v>1</v>
      </c>
      <c r="B8" s="110" t="s">
        <v>404</v>
      </c>
      <c r="C8" s="111"/>
      <c r="D8" s="112">
        <v>3</v>
      </c>
      <c r="E8" s="21"/>
      <c r="F8" s="96"/>
      <c r="G8" s="22"/>
      <c r="H8" s="96"/>
      <c r="I8" s="113"/>
      <c r="J8" s="113"/>
      <c r="K8" s="96"/>
    </row>
    <row r="9" spans="1:11" ht="31.5" customHeight="1">
      <c r="A9" s="114" t="s">
        <v>127</v>
      </c>
      <c r="B9" s="8" t="s">
        <v>120</v>
      </c>
      <c r="C9" s="8" t="s">
        <v>552</v>
      </c>
      <c r="D9" s="114">
        <v>1</v>
      </c>
      <c r="E9" s="21">
        <v>107.61</v>
      </c>
      <c r="F9" s="115">
        <v>3.5870000000000002</v>
      </c>
      <c r="G9" s="22">
        <v>26712</v>
      </c>
      <c r="H9" s="116">
        <v>1.6695</v>
      </c>
      <c r="I9" s="117"/>
      <c r="J9" s="117"/>
      <c r="K9" s="117"/>
    </row>
    <row r="10" spans="1:11" ht="31.5" customHeight="1">
      <c r="A10" s="114" t="s">
        <v>72</v>
      </c>
      <c r="B10" s="8" t="s">
        <v>25</v>
      </c>
      <c r="C10" s="8" t="s">
        <v>553</v>
      </c>
      <c r="D10" s="114">
        <v>1</v>
      </c>
      <c r="E10" s="21">
        <v>65.900000000000006</v>
      </c>
      <c r="F10" s="115">
        <v>2.1966666666666668</v>
      </c>
      <c r="G10" s="22">
        <v>38823</v>
      </c>
      <c r="H10" s="116">
        <v>2.4264375</v>
      </c>
      <c r="I10" s="117"/>
      <c r="J10" s="117"/>
      <c r="K10" s="117"/>
    </row>
    <row r="11" spans="1:11" ht="31.5" customHeight="1">
      <c r="A11" s="114" t="s">
        <v>130</v>
      </c>
      <c r="B11" s="8" t="s">
        <v>121</v>
      </c>
      <c r="C11" s="8" t="s">
        <v>554</v>
      </c>
      <c r="D11" s="114">
        <v>1</v>
      </c>
      <c r="E11" s="21">
        <v>136.41</v>
      </c>
      <c r="F11" s="115">
        <v>4.5469999999999997</v>
      </c>
      <c r="G11" s="22">
        <v>25267</v>
      </c>
      <c r="H11" s="116">
        <v>1.5791875</v>
      </c>
      <c r="I11" s="117"/>
      <c r="J11" s="117"/>
      <c r="K11" s="117"/>
    </row>
    <row r="12" spans="1:11" s="101" customFormat="1" ht="31.5" customHeight="1">
      <c r="A12" s="96">
        <v>2</v>
      </c>
      <c r="B12" s="24" t="s">
        <v>357</v>
      </c>
      <c r="C12" s="24"/>
      <c r="D12" s="96">
        <f>SUM(D13:D24)</f>
        <v>29</v>
      </c>
      <c r="E12" s="97"/>
      <c r="F12" s="98"/>
      <c r="G12" s="99"/>
      <c r="H12" s="100"/>
      <c r="I12" s="118"/>
      <c r="J12" s="118"/>
      <c r="K12" s="118"/>
    </row>
    <row r="13" spans="1:11" ht="47.25">
      <c r="A13" s="114" t="s">
        <v>73</v>
      </c>
      <c r="B13" s="8" t="s">
        <v>61</v>
      </c>
      <c r="C13" s="8" t="s">
        <v>541</v>
      </c>
      <c r="D13" s="114">
        <v>4</v>
      </c>
      <c r="E13" s="21">
        <v>7.58</v>
      </c>
      <c r="F13" s="115">
        <v>1.3781818181818182</v>
      </c>
      <c r="G13" s="22">
        <v>131427</v>
      </c>
      <c r="H13" s="116">
        <v>2.9205999999999999</v>
      </c>
      <c r="I13" s="117"/>
      <c r="J13" s="117"/>
      <c r="K13" s="117"/>
    </row>
    <row r="14" spans="1:11" ht="47.25">
      <c r="A14" s="114" t="s">
        <v>74</v>
      </c>
      <c r="B14" s="8" t="s">
        <v>112</v>
      </c>
      <c r="C14" s="8" t="s">
        <v>542</v>
      </c>
      <c r="D14" s="114">
        <v>3</v>
      </c>
      <c r="E14" s="21">
        <v>15.72</v>
      </c>
      <c r="F14" s="115">
        <v>2.8581818181818184</v>
      </c>
      <c r="G14" s="22">
        <v>119363</v>
      </c>
      <c r="H14" s="116">
        <v>2.652511111111111</v>
      </c>
      <c r="I14" s="117"/>
      <c r="J14" s="117"/>
      <c r="K14" s="117"/>
    </row>
    <row r="15" spans="1:11" ht="47.25">
      <c r="A15" s="114" t="s">
        <v>75</v>
      </c>
      <c r="B15" s="8" t="s">
        <v>113</v>
      </c>
      <c r="C15" s="8" t="s">
        <v>544</v>
      </c>
      <c r="D15" s="114">
        <v>4</v>
      </c>
      <c r="E15" s="21">
        <v>7.92</v>
      </c>
      <c r="F15" s="115">
        <v>1.44</v>
      </c>
      <c r="G15" s="22">
        <v>201240</v>
      </c>
      <c r="H15" s="116">
        <v>4.4720000000000004</v>
      </c>
      <c r="I15" s="117"/>
      <c r="J15" s="117"/>
      <c r="K15" s="117"/>
    </row>
    <row r="16" spans="1:11" ht="31.5">
      <c r="A16" s="114" t="s">
        <v>103</v>
      </c>
      <c r="B16" s="8" t="s">
        <v>12</v>
      </c>
      <c r="C16" s="8" t="s">
        <v>545</v>
      </c>
      <c r="D16" s="114">
        <v>2</v>
      </c>
      <c r="E16" s="21">
        <v>12.36</v>
      </c>
      <c r="F16" s="115">
        <v>2.2472727272727271</v>
      </c>
      <c r="G16" s="22">
        <v>93625</v>
      </c>
      <c r="H16" s="116">
        <v>2.0805555555555557</v>
      </c>
      <c r="I16" s="117"/>
      <c r="J16" s="117"/>
      <c r="K16" s="117"/>
    </row>
    <row r="17" spans="1:11" ht="31.5">
      <c r="A17" s="114" t="s">
        <v>104</v>
      </c>
      <c r="B17" s="8" t="s">
        <v>114</v>
      </c>
      <c r="C17" s="8" t="s">
        <v>546</v>
      </c>
      <c r="D17" s="114">
        <v>2</v>
      </c>
      <c r="E17" s="21">
        <v>7.37</v>
      </c>
      <c r="F17" s="115">
        <v>1.34</v>
      </c>
      <c r="G17" s="22">
        <v>82635</v>
      </c>
      <c r="H17" s="116">
        <v>1.8363333333333334</v>
      </c>
      <c r="I17" s="117"/>
      <c r="J17" s="117"/>
      <c r="K17" s="117"/>
    </row>
    <row r="18" spans="1:11" ht="31.5">
      <c r="A18" s="114" t="s">
        <v>105</v>
      </c>
      <c r="B18" s="8" t="s">
        <v>115</v>
      </c>
      <c r="C18" s="8" t="s">
        <v>547</v>
      </c>
      <c r="D18" s="114">
        <v>2</v>
      </c>
      <c r="E18" s="21">
        <v>56.03</v>
      </c>
      <c r="F18" s="115">
        <v>10.187272727272727</v>
      </c>
      <c r="G18" s="22">
        <v>86890</v>
      </c>
      <c r="H18" s="116">
        <v>1.9308888888888889</v>
      </c>
      <c r="I18" s="117"/>
      <c r="J18" s="117"/>
      <c r="K18" s="117"/>
    </row>
    <row r="19" spans="1:11" ht="31.5">
      <c r="A19" s="114" t="s">
        <v>106</v>
      </c>
      <c r="B19" s="8" t="s">
        <v>116</v>
      </c>
      <c r="C19" s="8" t="s">
        <v>543</v>
      </c>
      <c r="D19" s="114">
        <v>3</v>
      </c>
      <c r="E19" s="21">
        <v>40.19</v>
      </c>
      <c r="F19" s="115">
        <v>7.3072727272727267</v>
      </c>
      <c r="G19" s="22">
        <v>115944</v>
      </c>
      <c r="H19" s="116">
        <v>2.5765333333333333</v>
      </c>
      <c r="I19" s="117"/>
      <c r="J19" s="117"/>
      <c r="K19" s="117"/>
    </row>
    <row r="20" spans="1:11" ht="31.5">
      <c r="A20" s="114" t="s">
        <v>107</v>
      </c>
      <c r="B20" s="8" t="s">
        <v>122</v>
      </c>
      <c r="C20" s="8" t="s">
        <v>123</v>
      </c>
      <c r="D20" s="114">
        <v>2</v>
      </c>
      <c r="E20" s="21">
        <v>40.93</v>
      </c>
      <c r="F20" s="115">
        <v>7.4418181818181814</v>
      </c>
      <c r="G20" s="22">
        <v>112518</v>
      </c>
      <c r="H20" s="116">
        <v>2.5004</v>
      </c>
      <c r="I20" s="117"/>
      <c r="J20" s="117"/>
      <c r="K20" s="117"/>
    </row>
    <row r="21" spans="1:11" ht="31.5">
      <c r="A21" s="114" t="s">
        <v>108</v>
      </c>
      <c r="B21" s="8" t="s">
        <v>118</v>
      </c>
      <c r="C21" s="8" t="s">
        <v>548</v>
      </c>
      <c r="D21" s="114">
        <v>2</v>
      </c>
      <c r="E21" s="21">
        <v>406.09</v>
      </c>
      <c r="F21" s="115">
        <v>73.834545454545449</v>
      </c>
      <c r="G21" s="22">
        <v>48992</v>
      </c>
      <c r="H21" s="116">
        <v>1.0887111111111112</v>
      </c>
      <c r="I21" s="117"/>
      <c r="J21" s="117"/>
      <c r="K21" s="117"/>
    </row>
    <row r="22" spans="1:11" ht="31.5">
      <c r="A22" s="114" t="s">
        <v>109</v>
      </c>
      <c r="B22" s="8" t="s">
        <v>117</v>
      </c>
      <c r="C22" s="8" t="s">
        <v>549</v>
      </c>
      <c r="D22" s="114">
        <v>1</v>
      </c>
      <c r="E22" s="21">
        <v>41.190000000000005</v>
      </c>
      <c r="F22" s="115">
        <v>7.4890909090909101</v>
      </c>
      <c r="G22" s="22">
        <v>70628</v>
      </c>
      <c r="H22" s="116">
        <v>1.5695111111111111</v>
      </c>
      <c r="I22" s="117"/>
      <c r="J22" s="117"/>
      <c r="K22" s="117"/>
    </row>
    <row r="23" spans="1:11" ht="31.5">
      <c r="A23" s="114" t="s">
        <v>110</v>
      </c>
      <c r="B23" s="8" t="s">
        <v>119</v>
      </c>
      <c r="C23" s="8" t="s">
        <v>550</v>
      </c>
      <c r="D23" s="114">
        <v>2</v>
      </c>
      <c r="E23" s="21">
        <v>14.05</v>
      </c>
      <c r="F23" s="115">
        <v>2.5545454545454547</v>
      </c>
      <c r="G23" s="22">
        <v>78837</v>
      </c>
      <c r="H23" s="116">
        <v>1.7519333333333333</v>
      </c>
      <c r="I23" s="117"/>
      <c r="J23" s="117"/>
      <c r="K23" s="117"/>
    </row>
    <row r="24" spans="1:11" ht="31.5">
      <c r="A24" s="114" t="s">
        <v>111</v>
      </c>
      <c r="B24" s="8" t="s">
        <v>100</v>
      </c>
      <c r="C24" s="8" t="s">
        <v>551</v>
      </c>
      <c r="D24" s="114">
        <v>2</v>
      </c>
      <c r="E24" s="21">
        <v>27.96</v>
      </c>
      <c r="F24" s="115">
        <v>5.083636363636364</v>
      </c>
      <c r="G24" s="22">
        <v>85580</v>
      </c>
      <c r="H24" s="116">
        <v>1.9017777777777778</v>
      </c>
      <c r="I24" s="117"/>
      <c r="J24" s="117"/>
      <c r="K24" s="117"/>
    </row>
    <row r="25" spans="1:11" ht="31.5">
      <c r="A25" s="96">
        <v>3</v>
      </c>
      <c r="B25" s="24" t="s">
        <v>71</v>
      </c>
      <c r="C25" s="8" t="s">
        <v>102</v>
      </c>
      <c r="D25" s="114"/>
      <c r="E25" s="21">
        <v>305</v>
      </c>
      <c r="F25" s="115"/>
      <c r="G25" s="22"/>
      <c r="H25" s="116"/>
      <c r="I25" s="117"/>
      <c r="J25" s="117"/>
      <c r="K25" s="117"/>
    </row>
    <row r="26" spans="1:11" ht="31.5" customHeight="1">
      <c r="A26" s="106" t="s">
        <v>64</v>
      </c>
      <c r="B26" s="107" t="s">
        <v>124</v>
      </c>
      <c r="C26" s="8"/>
      <c r="D26" s="114"/>
      <c r="E26" s="21"/>
      <c r="F26" s="115"/>
      <c r="G26" s="22"/>
      <c r="H26" s="116"/>
      <c r="I26" s="117"/>
      <c r="J26" s="117"/>
      <c r="K26" s="117"/>
    </row>
    <row r="27" spans="1:11" ht="31.5" customHeight="1">
      <c r="A27" s="96">
        <v>1</v>
      </c>
      <c r="B27" s="24" t="s">
        <v>404</v>
      </c>
      <c r="C27" s="23"/>
      <c r="D27" s="96">
        <f>SUM(D28:D94)</f>
        <v>128</v>
      </c>
      <c r="E27" s="119"/>
      <c r="F27" s="23"/>
      <c r="G27" s="120"/>
      <c r="H27" s="23"/>
      <c r="I27" s="114"/>
      <c r="J27" s="114"/>
      <c r="K27" s="114"/>
    </row>
    <row r="28" spans="1:11" ht="31.5">
      <c r="A28" s="114" t="s">
        <v>127</v>
      </c>
      <c r="B28" s="8" t="s">
        <v>405</v>
      </c>
      <c r="C28" s="8" t="s">
        <v>406</v>
      </c>
      <c r="D28" s="114">
        <v>4</v>
      </c>
      <c r="E28" s="21">
        <v>124.75</v>
      </c>
      <c r="F28" s="115">
        <v>4.1582999999999997</v>
      </c>
      <c r="G28" s="22">
        <v>69406</v>
      </c>
      <c r="H28" s="116">
        <v>4.3379000000000003</v>
      </c>
      <c r="I28" s="114"/>
      <c r="J28" s="114"/>
      <c r="K28" s="114"/>
    </row>
    <row r="29" spans="1:11" ht="31.5" customHeight="1">
      <c r="A29" s="114" t="s">
        <v>72</v>
      </c>
      <c r="B29" s="8" t="s">
        <v>407</v>
      </c>
      <c r="C29" s="8" t="s">
        <v>408</v>
      </c>
      <c r="D29" s="114">
        <v>2</v>
      </c>
      <c r="E29" s="21">
        <v>173.14</v>
      </c>
      <c r="F29" s="115">
        <v>5.7713333333333336</v>
      </c>
      <c r="G29" s="22">
        <v>18064</v>
      </c>
      <c r="H29" s="116">
        <v>1.129</v>
      </c>
      <c r="I29" s="114"/>
      <c r="J29" s="114"/>
      <c r="K29" s="114"/>
    </row>
    <row r="30" spans="1:11" ht="31.5" customHeight="1">
      <c r="A30" s="114" t="s">
        <v>130</v>
      </c>
      <c r="B30" s="8" t="s">
        <v>409</v>
      </c>
      <c r="C30" s="8" t="s">
        <v>410</v>
      </c>
      <c r="D30" s="114">
        <v>2</v>
      </c>
      <c r="E30" s="21">
        <v>68.84</v>
      </c>
      <c r="F30" s="115">
        <v>2.2947000000000002</v>
      </c>
      <c r="G30" s="22">
        <v>31026</v>
      </c>
      <c r="H30" s="116">
        <v>1.9391</v>
      </c>
      <c r="I30" s="114"/>
      <c r="J30" s="114"/>
      <c r="K30" s="114"/>
    </row>
    <row r="31" spans="1:11" ht="31.5" customHeight="1">
      <c r="A31" s="114" t="s">
        <v>132</v>
      </c>
      <c r="B31" s="8" t="s">
        <v>411</v>
      </c>
      <c r="C31" s="8" t="s">
        <v>412</v>
      </c>
      <c r="D31" s="114">
        <v>1</v>
      </c>
      <c r="E31" s="21">
        <v>108.97</v>
      </c>
      <c r="F31" s="115">
        <v>1.0896999999999999</v>
      </c>
      <c r="G31" s="22">
        <v>9240</v>
      </c>
      <c r="H31" s="116">
        <v>1.8480000000000001</v>
      </c>
      <c r="I31" s="114"/>
      <c r="J31" s="114"/>
      <c r="K31" s="114"/>
    </row>
    <row r="32" spans="1:11" ht="31.5" customHeight="1">
      <c r="A32" s="114" t="s">
        <v>134</v>
      </c>
      <c r="B32" s="8" t="s">
        <v>413</v>
      </c>
      <c r="C32" s="8" t="s">
        <v>414</v>
      </c>
      <c r="D32" s="114">
        <v>2</v>
      </c>
      <c r="E32" s="21">
        <v>66.92</v>
      </c>
      <c r="F32" s="115">
        <v>2.2306666666666666</v>
      </c>
      <c r="G32" s="22">
        <v>42834</v>
      </c>
      <c r="H32" s="116">
        <v>2.6771250000000002</v>
      </c>
      <c r="I32" s="114"/>
      <c r="J32" s="114"/>
      <c r="K32" s="114"/>
    </row>
    <row r="33" spans="1:11" ht="31.5" customHeight="1">
      <c r="A33" s="114" t="s">
        <v>136</v>
      </c>
      <c r="B33" s="8" t="s">
        <v>147</v>
      </c>
      <c r="C33" s="8" t="s">
        <v>415</v>
      </c>
      <c r="D33" s="114"/>
      <c r="E33" s="21">
        <v>13.32</v>
      </c>
      <c r="F33" s="115">
        <v>0.26640000000000003</v>
      </c>
      <c r="G33" s="22">
        <v>10312</v>
      </c>
      <c r="H33" s="116">
        <v>0.64450000000000007</v>
      </c>
      <c r="I33" s="114"/>
      <c r="J33" s="114" t="s">
        <v>78</v>
      </c>
      <c r="K33" s="114"/>
    </row>
    <row r="34" spans="1:11" ht="31.5" customHeight="1">
      <c r="A34" s="114" t="s">
        <v>138</v>
      </c>
      <c r="B34" s="8" t="s">
        <v>424</v>
      </c>
      <c r="C34" s="8" t="s">
        <v>425</v>
      </c>
      <c r="D34" s="114">
        <v>3</v>
      </c>
      <c r="E34" s="21">
        <v>75.67</v>
      </c>
      <c r="F34" s="115">
        <v>2.5223333333333335</v>
      </c>
      <c r="G34" s="22">
        <v>35493</v>
      </c>
      <c r="H34" s="116">
        <v>2.2183125000000001</v>
      </c>
      <c r="I34" s="114"/>
      <c r="J34" s="114"/>
      <c r="K34" s="114"/>
    </row>
    <row r="35" spans="1:11" ht="31.5" customHeight="1">
      <c r="A35" s="114" t="s">
        <v>140</v>
      </c>
      <c r="B35" s="8" t="s">
        <v>426</v>
      </c>
      <c r="C35" s="8" t="s">
        <v>427</v>
      </c>
      <c r="D35" s="114">
        <v>2</v>
      </c>
      <c r="E35" s="21">
        <v>48.63</v>
      </c>
      <c r="F35" s="115">
        <v>1.621</v>
      </c>
      <c r="G35" s="22">
        <v>32145</v>
      </c>
      <c r="H35" s="116">
        <v>2.0090625000000002</v>
      </c>
      <c r="I35" s="114"/>
      <c r="J35" s="114"/>
      <c r="K35" s="114"/>
    </row>
    <row r="36" spans="1:11" ht="31.5" customHeight="1">
      <c r="A36" s="114" t="s">
        <v>142</v>
      </c>
      <c r="B36" s="8" t="s">
        <v>428</v>
      </c>
      <c r="C36" s="8" t="s">
        <v>429</v>
      </c>
      <c r="D36" s="114">
        <v>2</v>
      </c>
      <c r="E36" s="21">
        <v>131.35000000000002</v>
      </c>
      <c r="F36" s="115">
        <v>4.3783333333333339</v>
      </c>
      <c r="G36" s="22">
        <v>26954</v>
      </c>
      <c r="H36" s="116">
        <v>1.684625</v>
      </c>
      <c r="I36" s="114"/>
      <c r="J36" s="114"/>
      <c r="K36" s="114"/>
    </row>
    <row r="37" spans="1:11" ht="31.5" customHeight="1">
      <c r="A37" s="114" t="s">
        <v>144</v>
      </c>
      <c r="B37" s="8" t="s">
        <v>430</v>
      </c>
      <c r="C37" s="8" t="s">
        <v>431</v>
      </c>
      <c r="D37" s="114">
        <v>2</v>
      </c>
      <c r="E37" s="21">
        <v>161.13999999999999</v>
      </c>
      <c r="F37" s="115">
        <v>1.6113999999999999</v>
      </c>
      <c r="G37" s="22">
        <v>14847</v>
      </c>
      <c r="H37" s="116">
        <v>2.9693999999999998</v>
      </c>
      <c r="I37" s="114" t="s">
        <v>78</v>
      </c>
      <c r="J37" s="114"/>
      <c r="K37" s="114"/>
    </row>
    <row r="38" spans="1:11" ht="31.5" customHeight="1">
      <c r="A38" s="114" t="s">
        <v>146</v>
      </c>
      <c r="B38" s="8" t="s">
        <v>432</v>
      </c>
      <c r="C38" s="8" t="s">
        <v>433</v>
      </c>
      <c r="D38" s="114">
        <v>3</v>
      </c>
      <c r="E38" s="21">
        <v>74.63</v>
      </c>
      <c r="F38" s="115">
        <v>0.74629999999999996</v>
      </c>
      <c r="G38" s="22">
        <v>28137</v>
      </c>
      <c r="H38" s="116">
        <v>5.6273999999999997</v>
      </c>
      <c r="I38" s="114" t="s">
        <v>78</v>
      </c>
      <c r="J38" s="114"/>
      <c r="K38" s="114"/>
    </row>
    <row r="39" spans="1:11" ht="31.5" customHeight="1">
      <c r="A39" s="114" t="s">
        <v>148</v>
      </c>
      <c r="B39" s="8" t="s">
        <v>434</v>
      </c>
      <c r="C39" s="8" t="s">
        <v>435</v>
      </c>
      <c r="D39" s="114">
        <v>3</v>
      </c>
      <c r="E39" s="21">
        <v>100.89</v>
      </c>
      <c r="F39" s="115">
        <v>1.0088999999999999</v>
      </c>
      <c r="G39" s="22">
        <v>24775</v>
      </c>
      <c r="H39" s="116">
        <v>4.9550000000000001</v>
      </c>
      <c r="I39" s="114" t="s">
        <v>78</v>
      </c>
      <c r="J39" s="114"/>
      <c r="K39" s="114"/>
    </row>
    <row r="40" spans="1:11" ht="31.5" customHeight="1">
      <c r="A40" s="114" t="s">
        <v>150</v>
      </c>
      <c r="B40" s="8" t="s">
        <v>436</v>
      </c>
      <c r="C40" s="8" t="s">
        <v>437</v>
      </c>
      <c r="D40" s="114">
        <v>2</v>
      </c>
      <c r="E40" s="21">
        <v>118.75</v>
      </c>
      <c r="F40" s="115">
        <v>1.1875</v>
      </c>
      <c r="G40" s="22">
        <v>17608</v>
      </c>
      <c r="H40" s="116">
        <v>3.5215999999999998</v>
      </c>
      <c r="I40" s="114" t="s">
        <v>78</v>
      </c>
      <c r="J40" s="114"/>
      <c r="K40" s="114"/>
    </row>
    <row r="41" spans="1:11" ht="31.5" customHeight="1">
      <c r="A41" s="114" t="s">
        <v>152</v>
      </c>
      <c r="B41" s="8" t="s">
        <v>438</v>
      </c>
      <c r="C41" s="8" t="s">
        <v>439</v>
      </c>
      <c r="D41" s="114">
        <v>2</v>
      </c>
      <c r="E41" s="21">
        <v>178.15</v>
      </c>
      <c r="F41" s="115">
        <v>1.7815000000000001</v>
      </c>
      <c r="G41" s="22">
        <v>7052</v>
      </c>
      <c r="H41" s="116">
        <v>1.4104000000000001</v>
      </c>
      <c r="I41" s="114" t="s">
        <v>78</v>
      </c>
      <c r="J41" s="114"/>
      <c r="K41" s="114"/>
    </row>
    <row r="42" spans="1:11" ht="31.5" customHeight="1">
      <c r="A42" s="114" t="s">
        <v>154</v>
      </c>
      <c r="B42" s="8" t="s">
        <v>303</v>
      </c>
      <c r="C42" s="8" t="s">
        <v>440</v>
      </c>
      <c r="D42" s="114">
        <v>1</v>
      </c>
      <c r="E42" s="21">
        <v>121.55000000000001</v>
      </c>
      <c r="F42" s="115">
        <v>1.2155</v>
      </c>
      <c r="G42" s="22">
        <v>5939</v>
      </c>
      <c r="H42" s="116">
        <v>1.1878</v>
      </c>
      <c r="I42" s="114" t="s">
        <v>78</v>
      </c>
      <c r="J42" s="114"/>
      <c r="K42" s="114"/>
    </row>
    <row r="43" spans="1:11" ht="31.5" customHeight="1">
      <c r="A43" s="114" t="s">
        <v>156</v>
      </c>
      <c r="B43" s="8" t="s">
        <v>307</v>
      </c>
      <c r="C43" s="8" t="s">
        <v>441</v>
      </c>
      <c r="D43" s="114">
        <v>1</v>
      </c>
      <c r="E43" s="21">
        <v>183.07999999999998</v>
      </c>
      <c r="F43" s="115">
        <v>1.8307999999999998</v>
      </c>
      <c r="G43" s="22">
        <v>6293</v>
      </c>
      <c r="H43" s="116">
        <v>2.5171999999999999</v>
      </c>
      <c r="I43" s="114" t="s">
        <v>78</v>
      </c>
      <c r="J43" s="114"/>
      <c r="K43" s="114"/>
    </row>
    <row r="44" spans="1:11" ht="31.5" customHeight="1">
      <c r="A44" s="114" t="s">
        <v>158</v>
      </c>
      <c r="B44" s="8" t="s">
        <v>306</v>
      </c>
      <c r="C44" s="8" t="s">
        <v>442</v>
      </c>
      <c r="D44" s="114">
        <v>1</v>
      </c>
      <c r="E44" s="21">
        <v>233.61</v>
      </c>
      <c r="F44" s="115">
        <v>2.3361000000000001</v>
      </c>
      <c r="G44" s="22">
        <v>10475</v>
      </c>
      <c r="H44" s="116">
        <v>4.1900000000000004</v>
      </c>
      <c r="I44" s="114" t="s">
        <v>78</v>
      </c>
      <c r="J44" s="114"/>
      <c r="K44" s="114"/>
    </row>
    <row r="45" spans="1:11" ht="31.5" customHeight="1">
      <c r="A45" s="114" t="s">
        <v>178</v>
      </c>
      <c r="B45" s="8" t="s">
        <v>443</v>
      </c>
      <c r="C45" s="8" t="s">
        <v>444</v>
      </c>
      <c r="D45" s="114">
        <v>3</v>
      </c>
      <c r="E45" s="21">
        <v>130.6</v>
      </c>
      <c r="F45" s="115">
        <v>1.306</v>
      </c>
      <c r="G45" s="22">
        <v>19956</v>
      </c>
      <c r="H45" s="116">
        <v>3.9912000000000001</v>
      </c>
      <c r="I45" s="114" t="s">
        <v>78</v>
      </c>
      <c r="J45" s="114"/>
      <c r="K45" s="114"/>
    </row>
    <row r="46" spans="1:11" ht="31.5" customHeight="1">
      <c r="A46" s="114" t="s">
        <v>555</v>
      </c>
      <c r="B46" s="8" t="s">
        <v>445</v>
      </c>
      <c r="C46" s="8" t="s">
        <v>446</v>
      </c>
      <c r="D46" s="114">
        <v>1</v>
      </c>
      <c r="E46" s="21">
        <v>178.31</v>
      </c>
      <c r="F46" s="115">
        <v>1.7831000000000001</v>
      </c>
      <c r="G46" s="22">
        <v>7395</v>
      </c>
      <c r="H46" s="116">
        <v>2.9580000000000002</v>
      </c>
      <c r="I46" s="114" t="s">
        <v>78</v>
      </c>
      <c r="J46" s="114"/>
      <c r="K46" s="114"/>
    </row>
    <row r="47" spans="1:11" ht="31.5" customHeight="1">
      <c r="A47" s="114" t="s">
        <v>556</v>
      </c>
      <c r="B47" s="8" t="s">
        <v>295</v>
      </c>
      <c r="C47" s="8" t="s">
        <v>447</v>
      </c>
      <c r="D47" s="114">
        <v>1</v>
      </c>
      <c r="E47" s="21">
        <v>183.17</v>
      </c>
      <c r="F47" s="115">
        <v>1.8316999999999999</v>
      </c>
      <c r="G47" s="22">
        <v>8384</v>
      </c>
      <c r="H47" s="116">
        <v>3.3536000000000001</v>
      </c>
      <c r="I47" s="114" t="s">
        <v>78</v>
      </c>
      <c r="J47" s="114"/>
      <c r="K47" s="114"/>
    </row>
    <row r="48" spans="1:11" ht="31.5" customHeight="1">
      <c r="A48" s="114" t="s">
        <v>557</v>
      </c>
      <c r="B48" s="8" t="s">
        <v>294</v>
      </c>
      <c r="C48" s="8" t="s">
        <v>448</v>
      </c>
      <c r="D48" s="114">
        <v>1</v>
      </c>
      <c r="E48" s="21">
        <v>85.58</v>
      </c>
      <c r="F48" s="115">
        <v>0.85580000000000001</v>
      </c>
      <c r="G48" s="22">
        <v>5342</v>
      </c>
      <c r="H48" s="116">
        <v>2.1368</v>
      </c>
      <c r="I48" s="114" t="s">
        <v>78</v>
      </c>
      <c r="J48" s="114"/>
      <c r="K48" s="114"/>
    </row>
    <row r="49" spans="1:11" ht="31.5" customHeight="1">
      <c r="A49" s="114" t="s">
        <v>558</v>
      </c>
      <c r="B49" s="8" t="s">
        <v>289</v>
      </c>
      <c r="C49" s="8" t="s">
        <v>449</v>
      </c>
      <c r="D49" s="114">
        <v>1</v>
      </c>
      <c r="E49" s="21">
        <v>158.19</v>
      </c>
      <c r="F49" s="115">
        <v>1.5819000000000001</v>
      </c>
      <c r="G49" s="22">
        <v>7088</v>
      </c>
      <c r="H49" s="116">
        <v>2.8351999999999999</v>
      </c>
      <c r="I49" s="114" t="s">
        <v>78</v>
      </c>
      <c r="J49" s="114"/>
      <c r="K49" s="114"/>
    </row>
    <row r="50" spans="1:11" ht="31.5" customHeight="1">
      <c r="A50" s="114" t="s">
        <v>559</v>
      </c>
      <c r="B50" s="8" t="s">
        <v>297</v>
      </c>
      <c r="C50" s="8" t="s">
        <v>450</v>
      </c>
      <c r="D50" s="114">
        <v>1</v>
      </c>
      <c r="E50" s="21">
        <v>221.15</v>
      </c>
      <c r="F50" s="115">
        <v>2.2115</v>
      </c>
      <c r="G50" s="22">
        <v>6586</v>
      </c>
      <c r="H50" s="116">
        <v>2.6343999999999999</v>
      </c>
      <c r="I50" s="114" t="s">
        <v>78</v>
      </c>
      <c r="J50" s="114"/>
      <c r="K50" s="114"/>
    </row>
    <row r="51" spans="1:11" ht="31.5" customHeight="1">
      <c r="A51" s="114" t="s">
        <v>560</v>
      </c>
      <c r="B51" s="8" t="s">
        <v>451</v>
      </c>
      <c r="C51" s="8" t="s">
        <v>452</v>
      </c>
      <c r="D51" s="114">
        <v>3</v>
      </c>
      <c r="E51" s="21">
        <v>68.912999999999997</v>
      </c>
      <c r="F51" s="115">
        <v>2.2970999999999999</v>
      </c>
      <c r="G51" s="22">
        <v>54415</v>
      </c>
      <c r="H51" s="116">
        <v>3.4009374999999999</v>
      </c>
      <c r="I51" s="114"/>
      <c r="J51" s="114"/>
      <c r="K51" s="114"/>
    </row>
    <row r="52" spans="1:11" ht="31.5" customHeight="1">
      <c r="A52" s="114" t="s">
        <v>561</v>
      </c>
      <c r="B52" s="8" t="s">
        <v>453</v>
      </c>
      <c r="C52" s="8" t="s">
        <v>454</v>
      </c>
      <c r="D52" s="114">
        <v>4</v>
      </c>
      <c r="E52" s="21">
        <v>80.980999999999995</v>
      </c>
      <c r="F52" s="115">
        <v>2.6993666666666667</v>
      </c>
      <c r="G52" s="22">
        <v>51988</v>
      </c>
      <c r="H52" s="116">
        <v>3.24925</v>
      </c>
      <c r="I52" s="114"/>
      <c r="J52" s="114"/>
      <c r="K52" s="114"/>
    </row>
    <row r="53" spans="1:11" ht="31.5" customHeight="1">
      <c r="A53" s="114" t="s">
        <v>562</v>
      </c>
      <c r="B53" s="8" t="s">
        <v>455</v>
      </c>
      <c r="C53" s="8" t="s">
        <v>456</v>
      </c>
      <c r="D53" s="114">
        <v>2</v>
      </c>
      <c r="E53" s="21">
        <v>63.784999999999997</v>
      </c>
      <c r="F53" s="115">
        <v>2.1261666666666668</v>
      </c>
      <c r="G53" s="22">
        <v>24803</v>
      </c>
      <c r="H53" s="116">
        <v>1.5501875000000001</v>
      </c>
      <c r="I53" s="114"/>
      <c r="J53" s="114"/>
      <c r="K53" s="114"/>
    </row>
    <row r="54" spans="1:11" ht="31.5" customHeight="1">
      <c r="A54" s="114" t="s">
        <v>563</v>
      </c>
      <c r="B54" s="8" t="s">
        <v>457</v>
      </c>
      <c r="C54" s="8" t="s">
        <v>458</v>
      </c>
      <c r="D54" s="114">
        <v>2</v>
      </c>
      <c r="E54" s="21">
        <v>61.586999999999996</v>
      </c>
      <c r="F54" s="115">
        <v>2.0528999999999997</v>
      </c>
      <c r="G54" s="22">
        <v>42280</v>
      </c>
      <c r="H54" s="116">
        <v>2.6425000000000001</v>
      </c>
      <c r="I54" s="114"/>
      <c r="J54" s="114"/>
      <c r="K54" s="114"/>
    </row>
    <row r="55" spans="1:11" ht="31.5" customHeight="1">
      <c r="A55" s="114" t="s">
        <v>564</v>
      </c>
      <c r="B55" s="8" t="s">
        <v>459</v>
      </c>
      <c r="C55" s="8" t="s">
        <v>460</v>
      </c>
      <c r="D55" s="114">
        <v>1</v>
      </c>
      <c r="E55" s="21">
        <v>60.503</v>
      </c>
      <c r="F55" s="115">
        <v>2.0167666666666668</v>
      </c>
      <c r="G55" s="22">
        <v>17266</v>
      </c>
      <c r="H55" s="116">
        <v>1.0791249999999999</v>
      </c>
      <c r="I55" s="114"/>
      <c r="J55" s="114"/>
      <c r="K55" s="114"/>
    </row>
    <row r="56" spans="1:11" ht="31.5" customHeight="1">
      <c r="A56" s="114" t="s">
        <v>565</v>
      </c>
      <c r="B56" s="8" t="s">
        <v>461</v>
      </c>
      <c r="C56" s="8" t="s">
        <v>462</v>
      </c>
      <c r="D56" s="114">
        <v>2</v>
      </c>
      <c r="E56" s="21">
        <v>76.485000000000014</v>
      </c>
      <c r="F56" s="115">
        <v>2.5495000000000005</v>
      </c>
      <c r="G56" s="22">
        <v>24773</v>
      </c>
      <c r="H56" s="116">
        <v>1.5483125000000002</v>
      </c>
      <c r="I56" s="114"/>
      <c r="J56" s="114"/>
      <c r="K56" s="114"/>
    </row>
    <row r="57" spans="1:11" ht="31.5" customHeight="1">
      <c r="A57" s="114" t="s">
        <v>566</v>
      </c>
      <c r="B57" s="8" t="s">
        <v>463</v>
      </c>
      <c r="C57" s="8" t="s">
        <v>464</v>
      </c>
      <c r="D57" s="114">
        <v>3</v>
      </c>
      <c r="E57" s="21">
        <v>111.37</v>
      </c>
      <c r="F57" s="115">
        <v>3.7123333333333335</v>
      </c>
      <c r="G57" s="22">
        <v>33300</v>
      </c>
      <c r="H57" s="116">
        <v>2.0812499999999998</v>
      </c>
      <c r="I57" s="114"/>
      <c r="J57" s="114"/>
      <c r="K57" s="114"/>
    </row>
    <row r="58" spans="1:11" ht="31.5" customHeight="1">
      <c r="A58" s="114" t="s">
        <v>567</v>
      </c>
      <c r="B58" s="8" t="s">
        <v>465</v>
      </c>
      <c r="C58" s="8" t="s">
        <v>466</v>
      </c>
      <c r="D58" s="114">
        <v>4</v>
      </c>
      <c r="E58" s="21">
        <v>94.1</v>
      </c>
      <c r="F58" s="115">
        <v>3.1366666666666663</v>
      </c>
      <c r="G58" s="22">
        <v>34122</v>
      </c>
      <c r="H58" s="116">
        <v>2.132625</v>
      </c>
      <c r="I58" s="114"/>
      <c r="J58" s="114"/>
      <c r="K58" s="114"/>
    </row>
    <row r="59" spans="1:11" ht="31.5" customHeight="1">
      <c r="A59" s="114" t="s">
        <v>568</v>
      </c>
      <c r="B59" s="8" t="s">
        <v>467</v>
      </c>
      <c r="C59" s="8" t="s">
        <v>468</v>
      </c>
      <c r="D59" s="114">
        <v>3</v>
      </c>
      <c r="E59" s="21">
        <v>51.989999999999995</v>
      </c>
      <c r="F59" s="115">
        <v>1.7329999999999999</v>
      </c>
      <c r="G59" s="22">
        <v>37083</v>
      </c>
      <c r="H59" s="116">
        <v>2.3176874999999999</v>
      </c>
      <c r="I59" s="114"/>
      <c r="J59" s="114"/>
      <c r="K59" s="114"/>
    </row>
    <row r="60" spans="1:11" ht="31.5" customHeight="1">
      <c r="A60" s="114" t="s">
        <v>569</v>
      </c>
      <c r="B60" s="8" t="s">
        <v>469</v>
      </c>
      <c r="C60" s="8" t="s">
        <v>470</v>
      </c>
      <c r="D60" s="114">
        <v>1</v>
      </c>
      <c r="E60" s="21">
        <v>112.53</v>
      </c>
      <c r="F60" s="115">
        <v>1.1253</v>
      </c>
      <c r="G60" s="22">
        <v>21018</v>
      </c>
      <c r="H60" s="116">
        <v>4.2035999999999998</v>
      </c>
      <c r="I60" s="114" t="s">
        <v>78</v>
      </c>
      <c r="J60" s="114"/>
      <c r="K60" s="114"/>
    </row>
    <row r="61" spans="1:11" ht="31.5" customHeight="1">
      <c r="A61" s="114" t="s">
        <v>570</v>
      </c>
      <c r="B61" s="8" t="s">
        <v>471</v>
      </c>
      <c r="C61" s="8" t="s">
        <v>472</v>
      </c>
      <c r="D61" s="114">
        <v>2</v>
      </c>
      <c r="E61" s="21">
        <v>359.11</v>
      </c>
      <c r="F61" s="115">
        <v>3.5911</v>
      </c>
      <c r="G61" s="22">
        <v>14162</v>
      </c>
      <c r="H61" s="116">
        <v>2.8324000000000003</v>
      </c>
      <c r="I61" s="114" t="s">
        <v>78</v>
      </c>
      <c r="J61" s="114"/>
      <c r="K61" s="114"/>
    </row>
    <row r="62" spans="1:11" ht="31.5" customHeight="1">
      <c r="A62" s="114" t="s">
        <v>571</v>
      </c>
      <c r="B62" s="8" t="s">
        <v>232</v>
      </c>
      <c r="C62" s="8" t="s">
        <v>473</v>
      </c>
      <c r="D62" s="114">
        <v>2</v>
      </c>
      <c r="E62" s="21">
        <v>35.358000000000004</v>
      </c>
      <c r="F62" s="115">
        <v>1.1786000000000001</v>
      </c>
      <c r="G62" s="22">
        <v>32143</v>
      </c>
      <c r="H62" s="116">
        <v>2.0089375</v>
      </c>
      <c r="I62" s="114"/>
      <c r="J62" s="114"/>
      <c r="K62" s="114"/>
    </row>
    <row r="63" spans="1:11" ht="31.5" customHeight="1">
      <c r="A63" s="114" t="s">
        <v>572</v>
      </c>
      <c r="B63" s="8" t="s">
        <v>474</v>
      </c>
      <c r="C63" s="8" t="s">
        <v>475</v>
      </c>
      <c r="D63" s="114">
        <v>2</v>
      </c>
      <c r="E63" s="21">
        <v>38.845100000000002</v>
      </c>
      <c r="F63" s="115">
        <v>1.2948366666666666</v>
      </c>
      <c r="G63" s="22">
        <v>53498</v>
      </c>
      <c r="H63" s="116">
        <v>3.3436250000000003</v>
      </c>
      <c r="I63" s="114"/>
      <c r="J63" s="114"/>
      <c r="K63" s="114"/>
    </row>
    <row r="64" spans="1:11" ht="31.5" customHeight="1">
      <c r="A64" s="114" t="s">
        <v>573</v>
      </c>
      <c r="B64" s="8" t="s">
        <v>476</v>
      </c>
      <c r="C64" s="8" t="s">
        <v>477</v>
      </c>
      <c r="D64" s="114">
        <v>2</v>
      </c>
      <c r="E64" s="21">
        <v>125.7782</v>
      </c>
      <c r="F64" s="115">
        <v>4.1926066666666664</v>
      </c>
      <c r="G64" s="22">
        <v>32243</v>
      </c>
      <c r="H64" s="116">
        <v>2.0151875000000001</v>
      </c>
      <c r="I64" s="114"/>
      <c r="J64" s="114"/>
      <c r="K64" s="114"/>
    </row>
    <row r="65" spans="1:11" ht="31.5" customHeight="1">
      <c r="A65" s="114" t="s">
        <v>574</v>
      </c>
      <c r="B65" s="8" t="s">
        <v>478</v>
      </c>
      <c r="C65" s="8" t="s">
        <v>479</v>
      </c>
      <c r="D65" s="114">
        <v>3</v>
      </c>
      <c r="E65" s="21">
        <v>108.76740000000001</v>
      </c>
      <c r="F65" s="115">
        <v>3.6255800000000007</v>
      </c>
      <c r="G65" s="22">
        <v>36909</v>
      </c>
      <c r="H65" s="116">
        <v>2.3068124999999999</v>
      </c>
      <c r="I65" s="114"/>
      <c r="J65" s="114"/>
      <c r="K65" s="114"/>
    </row>
    <row r="66" spans="1:11" ht="31.5" customHeight="1">
      <c r="A66" s="114" t="s">
        <v>575</v>
      </c>
      <c r="B66" s="8" t="s">
        <v>488</v>
      </c>
      <c r="C66" s="8" t="s">
        <v>489</v>
      </c>
      <c r="D66" s="114">
        <v>2</v>
      </c>
      <c r="E66" s="21">
        <v>43.31</v>
      </c>
      <c r="F66" s="115">
        <v>1.4436666666666667</v>
      </c>
      <c r="G66" s="22">
        <v>44473</v>
      </c>
      <c r="H66" s="116">
        <v>2.7795624999999999</v>
      </c>
      <c r="I66" s="114"/>
      <c r="J66" s="114"/>
      <c r="K66" s="114"/>
    </row>
    <row r="67" spans="1:11" ht="31.5" customHeight="1">
      <c r="A67" s="114" t="s">
        <v>576</v>
      </c>
      <c r="B67" s="8" t="s">
        <v>490</v>
      </c>
      <c r="C67" s="8" t="s">
        <v>491</v>
      </c>
      <c r="D67" s="114">
        <v>2</v>
      </c>
      <c r="E67" s="21">
        <v>36.200000000000003</v>
      </c>
      <c r="F67" s="115">
        <v>1.2066666666666668</v>
      </c>
      <c r="G67" s="22">
        <v>29968</v>
      </c>
      <c r="H67" s="116">
        <v>1.8730000000000002</v>
      </c>
      <c r="I67" s="114"/>
      <c r="J67" s="114"/>
      <c r="K67" s="114"/>
    </row>
    <row r="68" spans="1:11" ht="31.5" customHeight="1">
      <c r="A68" s="114" t="s">
        <v>577</v>
      </c>
      <c r="B68" s="8" t="s">
        <v>371</v>
      </c>
      <c r="C68" s="8" t="s">
        <v>498</v>
      </c>
      <c r="D68" s="114"/>
      <c r="E68" s="21">
        <v>16.428100000000001</v>
      </c>
      <c r="F68" s="115">
        <v>0.54760333333333333</v>
      </c>
      <c r="G68" s="22">
        <v>2614</v>
      </c>
      <c r="H68" s="116">
        <v>0.16337499999999999</v>
      </c>
      <c r="I68" s="114"/>
      <c r="J68" s="114" t="s">
        <v>78</v>
      </c>
      <c r="K68" s="114"/>
    </row>
    <row r="69" spans="1:11" ht="31.5" customHeight="1">
      <c r="A69" s="114" t="s">
        <v>578</v>
      </c>
      <c r="B69" s="8" t="s">
        <v>499</v>
      </c>
      <c r="C69" s="8" t="s">
        <v>500</v>
      </c>
      <c r="D69" s="114">
        <v>4</v>
      </c>
      <c r="E69" s="21">
        <v>73.97</v>
      </c>
      <c r="F69" s="115">
        <v>2.4656666666666665</v>
      </c>
      <c r="G69" s="22">
        <v>61217</v>
      </c>
      <c r="H69" s="116">
        <v>7.6521249999999998</v>
      </c>
      <c r="I69" s="114"/>
      <c r="J69" s="114"/>
      <c r="K69" s="114"/>
    </row>
    <row r="70" spans="1:11" ht="31.5" customHeight="1">
      <c r="A70" s="114" t="s">
        <v>579</v>
      </c>
      <c r="B70" s="8" t="s">
        <v>501</v>
      </c>
      <c r="C70" s="8" t="s">
        <v>502</v>
      </c>
      <c r="D70" s="114">
        <v>2</v>
      </c>
      <c r="E70" s="21">
        <v>132.69</v>
      </c>
      <c r="F70" s="115">
        <v>4.423</v>
      </c>
      <c r="G70" s="22">
        <v>38199</v>
      </c>
      <c r="H70" s="116">
        <v>4.7748749999999998</v>
      </c>
      <c r="I70" s="114"/>
      <c r="J70" s="114"/>
      <c r="K70" s="114"/>
    </row>
    <row r="71" spans="1:11" ht="31.5" customHeight="1">
      <c r="A71" s="114" t="s">
        <v>580</v>
      </c>
      <c r="B71" s="8" t="s">
        <v>503</v>
      </c>
      <c r="C71" s="8" t="s">
        <v>504</v>
      </c>
      <c r="D71" s="114">
        <v>2</v>
      </c>
      <c r="E71" s="21">
        <v>216.37</v>
      </c>
      <c r="F71" s="115">
        <v>7.2123333333333335</v>
      </c>
      <c r="G71" s="22">
        <v>22520</v>
      </c>
      <c r="H71" s="116">
        <v>2.8149999999999999</v>
      </c>
      <c r="I71" s="114"/>
      <c r="J71" s="114"/>
      <c r="K71" s="114"/>
    </row>
    <row r="72" spans="1:11" ht="31.5" customHeight="1">
      <c r="A72" s="114" t="s">
        <v>581</v>
      </c>
      <c r="B72" s="8" t="s">
        <v>505</v>
      </c>
      <c r="C72" s="8" t="s">
        <v>506</v>
      </c>
      <c r="D72" s="114">
        <v>2</v>
      </c>
      <c r="E72" s="21">
        <v>25.119999999999997</v>
      </c>
      <c r="F72" s="115">
        <v>0.83733333333333315</v>
      </c>
      <c r="G72" s="22">
        <v>27649</v>
      </c>
      <c r="H72" s="116">
        <v>3.4561250000000001</v>
      </c>
      <c r="I72" s="114"/>
      <c r="J72" s="114"/>
      <c r="K72" s="114"/>
    </row>
    <row r="73" spans="1:11" ht="31.5" customHeight="1">
      <c r="A73" s="114" t="s">
        <v>582</v>
      </c>
      <c r="B73" s="8" t="s">
        <v>507</v>
      </c>
      <c r="C73" s="8" t="s">
        <v>508</v>
      </c>
      <c r="D73" s="114">
        <v>3</v>
      </c>
      <c r="E73" s="21">
        <v>130.88999999999999</v>
      </c>
      <c r="F73" s="115">
        <v>4.3629999999999995</v>
      </c>
      <c r="G73" s="22">
        <v>27575</v>
      </c>
      <c r="H73" s="116">
        <v>3.4468749999999999</v>
      </c>
      <c r="I73" s="114"/>
      <c r="J73" s="114"/>
      <c r="K73" s="114"/>
    </row>
    <row r="74" spans="1:11" ht="31.5" customHeight="1">
      <c r="A74" s="114" t="s">
        <v>583</v>
      </c>
      <c r="B74" s="8" t="s">
        <v>509</v>
      </c>
      <c r="C74" s="8" t="s">
        <v>510</v>
      </c>
      <c r="D74" s="114"/>
      <c r="E74" s="21">
        <v>207.28</v>
      </c>
      <c r="F74" s="115">
        <v>2.0728</v>
      </c>
      <c r="G74" s="22">
        <v>9072</v>
      </c>
      <c r="H74" s="116">
        <v>9.0719999999999992</v>
      </c>
      <c r="I74" s="114" t="s">
        <v>78</v>
      </c>
      <c r="J74" s="114"/>
      <c r="K74" s="114"/>
    </row>
    <row r="75" spans="1:11" ht="31.5" customHeight="1">
      <c r="A75" s="114" t="s">
        <v>584</v>
      </c>
      <c r="B75" s="8" t="s">
        <v>511</v>
      </c>
      <c r="C75" s="8" t="s">
        <v>512</v>
      </c>
      <c r="D75" s="114">
        <v>2</v>
      </c>
      <c r="E75" s="21">
        <v>535.96</v>
      </c>
      <c r="F75" s="115">
        <v>5.3596000000000004</v>
      </c>
      <c r="G75" s="22">
        <v>8277</v>
      </c>
      <c r="H75" s="116">
        <v>8.2769999999999992</v>
      </c>
      <c r="I75" s="114" t="s">
        <v>78</v>
      </c>
      <c r="J75" s="114"/>
      <c r="K75" s="114"/>
    </row>
    <row r="76" spans="1:11" ht="31.5" customHeight="1">
      <c r="A76" s="114" t="s">
        <v>585</v>
      </c>
      <c r="B76" s="8" t="s">
        <v>513</v>
      </c>
      <c r="C76" s="8" t="s">
        <v>514</v>
      </c>
      <c r="D76" s="114">
        <v>1</v>
      </c>
      <c r="E76" s="21">
        <v>262.94</v>
      </c>
      <c r="F76" s="115">
        <v>2.6294</v>
      </c>
      <c r="G76" s="22">
        <v>4979</v>
      </c>
      <c r="H76" s="116">
        <v>4.9790000000000001</v>
      </c>
      <c r="I76" s="114" t="s">
        <v>78</v>
      </c>
      <c r="J76" s="114"/>
      <c r="K76" s="114"/>
    </row>
    <row r="77" spans="1:11" ht="31.5" customHeight="1">
      <c r="A77" s="114" t="s">
        <v>586</v>
      </c>
      <c r="B77" s="8" t="s">
        <v>282</v>
      </c>
      <c r="C77" s="8" t="s">
        <v>515</v>
      </c>
      <c r="D77" s="114">
        <v>1</v>
      </c>
      <c r="E77" s="21">
        <v>412.49</v>
      </c>
      <c r="F77" s="115">
        <v>4.1249000000000002</v>
      </c>
      <c r="G77" s="22">
        <v>3060</v>
      </c>
      <c r="H77" s="116">
        <v>3.06</v>
      </c>
      <c r="I77" s="114" t="s">
        <v>78</v>
      </c>
      <c r="J77" s="114"/>
      <c r="K77" s="114"/>
    </row>
    <row r="78" spans="1:11" ht="31.5" customHeight="1">
      <c r="A78" s="114" t="s">
        <v>587</v>
      </c>
      <c r="B78" s="8" t="s">
        <v>279</v>
      </c>
      <c r="C78" s="8" t="s">
        <v>516</v>
      </c>
      <c r="D78" s="114">
        <v>1</v>
      </c>
      <c r="E78" s="21">
        <v>184.81</v>
      </c>
      <c r="F78" s="115">
        <v>1.8481000000000001</v>
      </c>
      <c r="G78" s="22">
        <v>2930</v>
      </c>
      <c r="H78" s="116">
        <v>2.93</v>
      </c>
      <c r="I78" s="114" t="s">
        <v>78</v>
      </c>
      <c r="J78" s="114"/>
      <c r="K78" s="114"/>
    </row>
    <row r="79" spans="1:11" ht="31.5" customHeight="1">
      <c r="A79" s="114" t="s">
        <v>588</v>
      </c>
      <c r="B79" s="8" t="s">
        <v>278</v>
      </c>
      <c r="C79" s="8" t="s">
        <v>517</v>
      </c>
      <c r="D79" s="114">
        <v>1</v>
      </c>
      <c r="E79" s="21">
        <v>243.12</v>
      </c>
      <c r="F79" s="115">
        <v>2.4312</v>
      </c>
      <c r="G79" s="22">
        <v>2371</v>
      </c>
      <c r="H79" s="116">
        <v>1.5806666666666667</v>
      </c>
      <c r="I79" s="114" t="s">
        <v>78</v>
      </c>
      <c r="J79" s="114"/>
      <c r="K79" s="114"/>
    </row>
    <row r="80" spans="1:11" ht="31.5" customHeight="1">
      <c r="A80" s="114" t="s">
        <v>589</v>
      </c>
      <c r="B80" s="8" t="s">
        <v>518</v>
      </c>
      <c r="C80" s="8" t="s">
        <v>519</v>
      </c>
      <c r="D80" s="114">
        <v>1</v>
      </c>
      <c r="E80" s="21">
        <v>183.63</v>
      </c>
      <c r="F80" s="115">
        <v>1.8363</v>
      </c>
      <c r="G80" s="22">
        <v>7024</v>
      </c>
      <c r="H80" s="116">
        <v>2.8096000000000005</v>
      </c>
      <c r="I80" s="114" t="s">
        <v>78</v>
      </c>
      <c r="J80" s="114"/>
      <c r="K80" s="114"/>
    </row>
    <row r="81" spans="1:11" ht="31.5" customHeight="1">
      <c r="A81" s="114" t="s">
        <v>590</v>
      </c>
      <c r="B81" s="8" t="s">
        <v>318</v>
      </c>
      <c r="C81" s="8" t="s">
        <v>520</v>
      </c>
      <c r="D81" s="114">
        <v>2</v>
      </c>
      <c r="E81" s="21">
        <v>212.94</v>
      </c>
      <c r="F81" s="115">
        <v>2.1294</v>
      </c>
      <c r="G81" s="22">
        <v>8746</v>
      </c>
      <c r="H81" s="116">
        <v>3.4984000000000002</v>
      </c>
      <c r="I81" s="114" t="s">
        <v>78</v>
      </c>
      <c r="J81" s="114"/>
      <c r="K81" s="114"/>
    </row>
    <row r="82" spans="1:11" ht="31.5" customHeight="1">
      <c r="A82" s="114" t="s">
        <v>591</v>
      </c>
      <c r="B82" s="8" t="s">
        <v>521</v>
      </c>
      <c r="C82" s="8" t="s">
        <v>522</v>
      </c>
      <c r="D82" s="114">
        <v>3</v>
      </c>
      <c r="E82" s="21">
        <v>169.43</v>
      </c>
      <c r="F82" s="115">
        <v>1.6943000000000001</v>
      </c>
      <c r="G82" s="22">
        <v>8870</v>
      </c>
      <c r="H82" s="116">
        <v>3.548</v>
      </c>
      <c r="I82" s="114" t="s">
        <v>78</v>
      </c>
      <c r="J82" s="114"/>
      <c r="K82" s="114"/>
    </row>
    <row r="83" spans="1:11" ht="31.5" customHeight="1">
      <c r="A83" s="114" t="s">
        <v>592</v>
      </c>
      <c r="B83" s="8" t="s">
        <v>523</v>
      </c>
      <c r="C83" s="8" t="s">
        <v>524</v>
      </c>
      <c r="D83" s="114">
        <v>1</v>
      </c>
      <c r="E83" s="21">
        <v>255.84999999999997</v>
      </c>
      <c r="F83" s="115">
        <v>2.5584999999999996</v>
      </c>
      <c r="G83" s="22">
        <v>4588</v>
      </c>
      <c r="H83" s="116">
        <v>1.8351999999999997</v>
      </c>
      <c r="I83" s="114" t="s">
        <v>78</v>
      </c>
      <c r="J83" s="114"/>
      <c r="K83" s="114"/>
    </row>
    <row r="84" spans="1:11" ht="31.5" customHeight="1">
      <c r="A84" s="114" t="s">
        <v>593</v>
      </c>
      <c r="B84" s="8" t="s">
        <v>349</v>
      </c>
      <c r="C84" s="8" t="s">
        <v>525</v>
      </c>
      <c r="D84" s="114">
        <v>1</v>
      </c>
      <c r="E84" s="21">
        <v>225.29999999999998</v>
      </c>
      <c r="F84" s="115">
        <v>2.2529999999999997</v>
      </c>
      <c r="G84" s="22">
        <v>5463</v>
      </c>
      <c r="H84" s="116">
        <v>5.4629999999999992</v>
      </c>
      <c r="I84" s="114" t="s">
        <v>78</v>
      </c>
      <c r="J84" s="114"/>
      <c r="K84" s="114"/>
    </row>
    <row r="85" spans="1:11" ht="31.5" customHeight="1">
      <c r="A85" s="114" t="s">
        <v>594</v>
      </c>
      <c r="B85" s="8" t="s">
        <v>526</v>
      </c>
      <c r="C85" s="8" t="s">
        <v>527</v>
      </c>
      <c r="D85" s="114">
        <v>3</v>
      </c>
      <c r="E85" s="21">
        <v>400.45</v>
      </c>
      <c r="F85" s="115">
        <v>4.0045000000000002</v>
      </c>
      <c r="G85" s="22">
        <v>8629</v>
      </c>
      <c r="H85" s="116">
        <v>8.6289999999999996</v>
      </c>
      <c r="I85" s="114" t="s">
        <v>78</v>
      </c>
      <c r="J85" s="114"/>
      <c r="K85" s="114"/>
    </row>
    <row r="86" spans="1:11" ht="31.5" customHeight="1">
      <c r="A86" s="114" t="s">
        <v>595</v>
      </c>
      <c r="B86" s="8" t="s">
        <v>528</v>
      </c>
      <c r="C86" s="8" t="s">
        <v>529</v>
      </c>
      <c r="D86" s="114">
        <v>3</v>
      </c>
      <c r="E86" s="21">
        <v>287.95</v>
      </c>
      <c r="F86" s="115">
        <v>2.8794999999999997</v>
      </c>
      <c r="G86" s="22">
        <v>7958</v>
      </c>
      <c r="H86" s="116">
        <v>7.9580000000000011</v>
      </c>
      <c r="I86" s="114" t="s">
        <v>78</v>
      </c>
      <c r="J86" s="114"/>
      <c r="K86" s="114"/>
    </row>
    <row r="87" spans="1:11" ht="31.5" customHeight="1">
      <c r="A87" s="114" t="s">
        <v>596</v>
      </c>
      <c r="B87" s="8" t="s">
        <v>530</v>
      </c>
      <c r="C87" s="8" t="s">
        <v>531</v>
      </c>
      <c r="D87" s="114">
        <v>2</v>
      </c>
      <c r="E87" s="21">
        <v>150.47</v>
      </c>
      <c r="F87" s="115">
        <v>1.5046999999999999</v>
      </c>
      <c r="G87" s="22">
        <v>14931</v>
      </c>
      <c r="H87" s="116">
        <v>2.9862000000000002</v>
      </c>
      <c r="I87" s="114" t="s">
        <v>78</v>
      </c>
      <c r="J87" s="114"/>
      <c r="K87" s="114"/>
    </row>
    <row r="88" spans="1:11" ht="31.5" customHeight="1">
      <c r="A88" s="114" t="s">
        <v>597</v>
      </c>
      <c r="B88" s="8" t="s">
        <v>532</v>
      </c>
      <c r="C88" s="8" t="s">
        <v>533</v>
      </c>
      <c r="D88" s="114">
        <v>3</v>
      </c>
      <c r="E88" s="21">
        <v>150.17000000000002</v>
      </c>
      <c r="F88" s="115">
        <v>1.5017000000000003</v>
      </c>
      <c r="G88" s="22">
        <v>26196</v>
      </c>
      <c r="H88" s="116">
        <v>5.2392000000000003</v>
      </c>
      <c r="I88" s="114" t="s">
        <v>78</v>
      </c>
      <c r="J88" s="114"/>
      <c r="K88" s="114"/>
    </row>
    <row r="89" spans="1:11" ht="31.5" customHeight="1">
      <c r="A89" s="114" t="s">
        <v>598</v>
      </c>
      <c r="B89" s="8" t="s">
        <v>255</v>
      </c>
      <c r="C89" s="8" t="s">
        <v>534</v>
      </c>
      <c r="D89" s="114">
        <v>2</v>
      </c>
      <c r="E89" s="21">
        <v>196.22000000000003</v>
      </c>
      <c r="F89" s="115">
        <v>1.9622000000000002</v>
      </c>
      <c r="G89" s="22">
        <v>6933</v>
      </c>
      <c r="H89" s="116">
        <v>4.6219999999999999</v>
      </c>
      <c r="I89" s="114" t="s">
        <v>78</v>
      </c>
      <c r="J89" s="114"/>
      <c r="K89" s="114"/>
    </row>
    <row r="90" spans="1:11" ht="31.5" customHeight="1">
      <c r="A90" s="114" t="s">
        <v>599</v>
      </c>
      <c r="B90" s="8" t="s">
        <v>535</v>
      </c>
      <c r="C90" s="8" t="s">
        <v>536</v>
      </c>
      <c r="D90" s="114">
        <v>1</v>
      </c>
      <c r="E90" s="21">
        <v>161.97799999999998</v>
      </c>
      <c r="F90" s="115">
        <v>1.6197799999999998</v>
      </c>
      <c r="G90" s="22">
        <v>9741</v>
      </c>
      <c r="H90" s="116">
        <v>1.9481999999999999</v>
      </c>
      <c r="I90" s="114" t="s">
        <v>78</v>
      </c>
      <c r="J90" s="114"/>
      <c r="K90" s="114"/>
    </row>
    <row r="91" spans="1:11" ht="31.5" customHeight="1">
      <c r="A91" s="114" t="s">
        <v>600</v>
      </c>
      <c r="B91" s="8" t="s">
        <v>263</v>
      </c>
      <c r="C91" s="8" t="s">
        <v>537</v>
      </c>
      <c r="D91" s="114">
        <v>2</v>
      </c>
      <c r="E91" s="21">
        <v>257.09499999999997</v>
      </c>
      <c r="F91" s="115">
        <v>2.5709499999999998</v>
      </c>
      <c r="G91" s="22">
        <v>8452</v>
      </c>
      <c r="H91" s="116">
        <v>3.3807999999999998</v>
      </c>
      <c r="I91" s="114" t="s">
        <v>78</v>
      </c>
      <c r="J91" s="114"/>
      <c r="K91" s="114"/>
    </row>
    <row r="92" spans="1:11" ht="31.5" customHeight="1">
      <c r="A92" s="114" t="s">
        <v>601</v>
      </c>
      <c r="B92" s="8" t="s">
        <v>265</v>
      </c>
      <c r="C92" s="8" t="s">
        <v>538</v>
      </c>
      <c r="D92" s="114">
        <v>1</v>
      </c>
      <c r="E92" s="21">
        <v>107.56399999999999</v>
      </c>
      <c r="F92" s="115">
        <v>1.0756399999999999</v>
      </c>
      <c r="G92" s="22">
        <v>4466</v>
      </c>
      <c r="H92" s="116">
        <v>1.7863999999999998</v>
      </c>
      <c r="I92" s="114" t="s">
        <v>78</v>
      </c>
      <c r="J92" s="114"/>
      <c r="K92" s="114"/>
    </row>
    <row r="93" spans="1:11" ht="31.5" customHeight="1">
      <c r="A93" s="114" t="s">
        <v>602</v>
      </c>
      <c r="B93" s="8" t="s">
        <v>268</v>
      </c>
      <c r="C93" s="8" t="s">
        <v>539</v>
      </c>
      <c r="D93" s="114">
        <v>2</v>
      </c>
      <c r="E93" s="21">
        <v>286.65300000000002</v>
      </c>
      <c r="F93" s="115">
        <v>2.86653</v>
      </c>
      <c r="G93" s="22">
        <v>4651</v>
      </c>
      <c r="H93" s="116">
        <v>1.8603999999999998</v>
      </c>
      <c r="I93" s="114" t="s">
        <v>78</v>
      </c>
      <c r="J93" s="114"/>
      <c r="K93" s="114"/>
    </row>
    <row r="94" spans="1:11" ht="31.5" customHeight="1">
      <c r="A94" s="114" t="s">
        <v>603</v>
      </c>
      <c r="B94" s="8" t="s">
        <v>272</v>
      </c>
      <c r="C94" s="8" t="s">
        <v>540</v>
      </c>
      <c r="D94" s="114">
        <v>1</v>
      </c>
      <c r="E94" s="21">
        <v>340.05099999999999</v>
      </c>
      <c r="F94" s="115">
        <v>3.4005099999999997</v>
      </c>
      <c r="G94" s="22">
        <v>4529</v>
      </c>
      <c r="H94" s="116">
        <v>1.8115999999999999</v>
      </c>
      <c r="I94" s="114" t="s">
        <v>78</v>
      </c>
      <c r="J94" s="114"/>
      <c r="K94" s="114"/>
    </row>
    <row r="95" spans="1:11" s="101" customFormat="1" ht="31.5" customHeight="1">
      <c r="A95" s="96">
        <v>2</v>
      </c>
      <c r="B95" s="24" t="s">
        <v>357</v>
      </c>
      <c r="C95" s="24"/>
      <c r="D95" s="96">
        <f>SUM(D96:D106)</f>
        <v>27</v>
      </c>
      <c r="E95" s="97"/>
      <c r="F95" s="98"/>
      <c r="G95" s="99"/>
      <c r="H95" s="100"/>
      <c r="I95" s="96"/>
      <c r="J95" s="96"/>
      <c r="K95" s="96"/>
    </row>
    <row r="96" spans="1:11" ht="31.5" customHeight="1">
      <c r="A96" s="114" t="s">
        <v>73</v>
      </c>
      <c r="B96" s="8" t="s">
        <v>416</v>
      </c>
      <c r="C96" s="8" t="s">
        <v>417</v>
      </c>
      <c r="D96" s="114">
        <v>2</v>
      </c>
      <c r="E96" s="21">
        <v>8.36</v>
      </c>
      <c r="F96" s="115">
        <v>1.52</v>
      </c>
      <c r="G96" s="22">
        <v>44075</v>
      </c>
      <c r="H96" s="116">
        <v>2.0987999999999998</v>
      </c>
      <c r="I96" s="114"/>
      <c r="J96" s="114"/>
      <c r="K96" s="114"/>
    </row>
    <row r="97" spans="1:11" ht="31.5" customHeight="1">
      <c r="A97" s="114" t="s">
        <v>74</v>
      </c>
      <c r="B97" s="8" t="s">
        <v>418</v>
      </c>
      <c r="C97" s="8" t="s">
        <v>419</v>
      </c>
      <c r="D97" s="114">
        <v>2</v>
      </c>
      <c r="E97" s="21">
        <v>36.21</v>
      </c>
      <c r="F97" s="115">
        <v>6.583636363636364</v>
      </c>
      <c r="G97" s="22">
        <v>29401</v>
      </c>
      <c r="H97" s="116">
        <v>1.4</v>
      </c>
      <c r="I97" s="114"/>
      <c r="J97" s="114"/>
      <c r="K97" s="114"/>
    </row>
    <row r="98" spans="1:11" ht="31.5" customHeight="1">
      <c r="A98" s="114" t="s">
        <v>75</v>
      </c>
      <c r="B98" s="8" t="s">
        <v>420</v>
      </c>
      <c r="C98" s="8" t="s">
        <v>421</v>
      </c>
      <c r="D98" s="114">
        <v>2</v>
      </c>
      <c r="E98" s="21">
        <v>14.64</v>
      </c>
      <c r="F98" s="115">
        <v>2.6618181818181821</v>
      </c>
      <c r="G98" s="22">
        <v>33523</v>
      </c>
      <c r="H98" s="116">
        <v>1.5963333333333332</v>
      </c>
      <c r="I98" s="114"/>
      <c r="J98" s="114"/>
      <c r="K98" s="114"/>
    </row>
    <row r="99" spans="1:11" ht="31.5" customHeight="1">
      <c r="A99" s="114" t="s">
        <v>103</v>
      </c>
      <c r="B99" s="8" t="s">
        <v>422</v>
      </c>
      <c r="C99" s="8" t="s">
        <v>423</v>
      </c>
      <c r="D99" s="114">
        <v>2</v>
      </c>
      <c r="E99" s="21">
        <v>34.769999999999996</v>
      </c>
      <c r="F99" s="115">
        <v>6.3218181818181813</v>
      </c>
      <c r="G99" s="22">
        <v>36800</v>
      </c>
      <c r="H99" s="116">
        <v>1.7523809523809524</v>
      </c>
      <c r="I99" s="114"/>
      <c r="J99" s="114"/>
      <c r="K99" s="114"/>
    </row>
    <row r="100" spans="1:11" ht="31.5" customHeight="1">
      <c r="A100" s="114" t="s">
        <v>104</v>
      </c>
      <c r="B100" s="8" t="s">
        <v>480</v>
      </c>
      <c r="C100" s="8" t="s">
        <v>481</v>
      </c>
      <c r="D100" s="114">
        <v>2</v>
      </c>
      <c r="E100" s="21">
        <v>19.78</v>
      </c>
      <c r="F100" s="115">
        <v>3.5963636363636367</v>
      </c>
      <c r="G100" s="22">
        <v>41270</v>
      </c>
      <c r="H100" s="116">
        <v>1.9652380952380952</v>
      </c>
      <c r="I100" s="114"/>
      <c r="J100" s="114"/>
      <c r="K100" s="114"/>
    </row>
    <row r="101" spans="1:11" ht="47.25">
      <c r="A101" s="114" t="s">
        <v>105</v>
      </c>
      <c r="B101" s="8" t="s">
        <v>482</v>
      </c>
      <c r="C101" s="8" t="s">
        <v>483</v>
      </c>
      <c r="D101" s="114">
        <v>4</v>
      </c>
      <c r="E101" s="21">
        <v>61.02</v>
      </c>
      <c r="F101" s="115">
        <v>11.094545454545456</v>
      </c>
      <c r="G101" s="22">
        <v>72273</v>
      </c>
      <c r="H101" s="116">
        <v>3.4415714285714283</v>
      </c>
      <c r="I101" s="114"/>
      <c r="J101" s="114"/>
      <c r="K101" s="114"/>
    </row>
    <row r="102" spans="1:11" ht="31.5" customHeight="1">
      <c r="A102" s="114" t="s">
        <v>106</v>
      </c>
      <c r="B102" s="8" t="s">
        <v>484</v>
      </c>
      <c r="C102" s="8" t="s">
        <v>485</v>
      </c>
      <c r="D102" s="114">
        <v>2</v>
      </c>
      <c r="E102" s="21">
        <v>19.64</v>
      </c>
      <c r="F102" s="115">
        <v>3.5709090909090908</v>
      </c>
      <c r="G102" s="22">
        <v>34176</v>
      </c>
      <c r="H102" s="116">
        <v>1.6274285714285712</v>
      </c>
      <c r="I102" s="114"/>
      <c r="J102" s="114"/>
      <c r="K102" s="114"/>
    </row>
    <row r="103" spans="1:11" ht="31.5" customHeight="1">
      <c r="A103" s="114" t="s">
        <v>107</v>
      </c>
      <c r="B103" s="8" t="s">
        <v>486</v>
      </c>
      <c r="C103" s="8" t="s">
        <v>487</v>
      </c>
      <c r="D103" s="114">
        <v>2</v>
      </c>
      <c r="E103" s="21">
        <v>36.39</v>
      </c>
      <c r="F103" s="115">
        <v>6.6163636363636362</v>
      </c>
      <c r="G103" s="22">
        <v>30780</v>
      </c>
      <c r="H103" s="116">
        <v>1.4657142857142857</v>
      </c>
      <c r="I103" s="114"/>
      <c r="J103" s="114"/>
      <c r="K103" s="114"/>
    </row>
    <row r="104" spans="1:11" ht="31.5">
      <c r="A104" s="114" t="s">
        <v>108</v>
      </c>
      <c r="B104" s="8" t="s">
        <v>492</v>
      </c>
      <c r="C104" s="8" t="s">
        <v>493</v>
      </c>
      <c r="D104" s="114">
        <v>4</v>
      </c>
      <c r="E104" s="21">
        <v>10.8095</v>
      </c>
      <c r="F104" s="115">
        <v>1.9653636363636364</v>
      </c>
      <c r="G104" s="22">
        <v>37222</v>
      </c>
      <c r="H104" s="116">
        <v>1.7724761904761905</v>
      </c>
      <c r="I104" s="114"/>
      <c r="J104" s="114"/>
      <c r="K104" s="114"/>
    </row>
    <row r="105" spans="1:11" ht="31.5" customHeight="1">
      <c r="A105" s="114" t="s">
        <v>109</v>
      </c>
      <c r="B105" s="8" t="s">
        <v>494</v>
      </c>
      <c r="C105" s="8" t="s">
        <v>495</v>
      </c>
      <c r="D105" s="114">
        <v>2</v>
      </c>
      <c r="E105" s="21">
        <v>18.220500000000001</v>
      </c>
      <c r="F105" s="115">
        <v>3.3128181818181819</v>
      </c>
      <c r="G105" s="22">
        <v>31109</v>
      </c>
      <c r="H105" s="116">
        <v>1.4813809523809525</v>
      </c>
      <c r="I105" s="114"/>
      <c r="J105" s="114"/>
      <c r="K105" s="114"/>
    </row>
    <row r="106" spans="1:11" ht="31.5" customHeight="1">
      <c r="A106" s="114" t="s">
        <v>110</v>
      </c>
      <c r="B106" s="8" t="s">
        <v>496</v>
      </c>
      <c r="C106" s="8" t="s">
        <v>497</v>
      </c>
      <c r="D106" s="114">
        <v>3</v>
      </c>
      <c r="E106" s="21">
        <v>18.090199999999999</v>
      </c>
      <c r="F106" s="115">
        <v>3.2891272727272725</v>
      </c>
      <c r="G106" s="22">
        <v>42370</v>
      </c>
      <c r="H106" s="116">
        <v>2.0176190476190476</v>
      </c>
      <c r="I106" s="114"/>
      <c r="J106" s="114"/>
      <c r="K106" s="114"/>
    </row>
  </sheetData>
  <mergeCells count="9">
    <mergeCell ref="A1:K2"/>
    <mergeCell ref="A4:A5"/>
    <mergeCell ref="C4:C5"/>
    <mergeCell ref="E4:F4"/>
    <mergeCell ref="G4:H4"/>
    <mergeCell ref="I4:I5"/>
    <mergeCell ref="J4:J5"/>
    <mergeCell ref="K4:K5"/>
    <mergeCell ref="B4:B5"/>
  </mergeCells>
  <phoneticPr fontId="19" type="noConversion"/>
  <pageMargins left="0.39370078740157483" right="0" top="0.70866141732283472" bottom="0.51181102362204722" header="0.11811023622047245" footer="0.31496062992125984"/>
  <pageSetup paperSize="9" scale="90" fitToHeight="0" orientation="landscape" r:id="rId1"/>
  <headerFooter>
    <oddHeader>&amp;C&amp;"Times New Roman,Regular"&amp;P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WhiteSpace="0" zoomScale="95" zoomScaleNormal="95" workbookViewId="0">
      <selection sqref="A1:I2"/>
    </sheetView>
  </sheetViews>
  <sheetFormatPr defaultColWidth="9.140625" defaultRowHeight="22.5" customHeight="1"/>
  <cols>
    <col min="1" max="1" width="5.85546875" style="1" customWidth="1"/>
    <col min="2" max="2" width="27.42578125" style="1" customWidth="1"/>
    <col min="3" max="6" width="13.5703125" style="1" customWidth="1"/>
    <col min="7" max="16384" width="9.140625" style="1"/>
  </cols>
  <sheetData>
    <row r="1" spans="1:9" ht="35.25" customHeight="1">
      <c r="A1" s="262" t="s">
        <v>692</v>
      </c>
      <c r="B1" s="262"/>
      <c r="C1" s="262"/>
      <c r="D1" s="262"/>
      <c r="E1" s="262"/>
      <c r="F1" s="262"/>
      <c r="G1" s="262"/>
      <c r="H1" s="262"/>
      <c r="I1" s="262"/>
    </row>
    <row r="2" spans="1:9" ht="18" customHeight="1">
      <c r="A2" s="262"/>
      <c r="B2" s="262"/>
      <c r="C2" s="262"/>
      <c r="D2" s="262"/>
      <c r="E2" s="262"/>
      <c r="F2" s="262"/>
      <c r="G2" s="262"/>
      <c r="H2" s="262"/>
      <c r="I2" s="262"/>
    </row>
    <row r="3" spans="1:9" ht="24.75" customHeight="1">
      <c r="A3" s="38"/>
      <c r="B3" s="38"/>
      <c r="C3" s="38"/>
      <c r="D3" s="38"/>
      <c r="E3" s="38"/>
      <c r="F3" s="38"/>
    </row>
    <row r="4" spans="1:9" ht="21" customHeight="1">
      <c r="A4" s="263" t="s">
        <v>45</v>
      </c>
      <c r="B4" s="263" t="s">
        <v>46</v>
      </c>
      <c r="C4" s="265"/>
      <c r="D4" s="266"/>
      <c r="E4" s="265"/>
      <c r="F4" s="266"/>
      <c r="G4" s="267" t="s">
        <v>47</v>
      </c>
      <c r="H4" s="267" t="s">
        <v>48</v>
      </c>
      <c r="I4" s="263" t="s">
        <v>50</v>
      </c>
    </row>
    <row r="5" spans="1:9" ht="57.75" customHeight="1">
      <c r="A5" s="263"/>
      <c r="B5" s="263"/>
      <c r="C5" s="39" t="s">
        <v>79</v>
      </c>
      <c r="D5" s="39" t="s">
        <v>51</v>
      </c>
      <c r="E5" s="39" t="s">
        <v>101</v>
      </c>
      <c r="F5" s="39" t="s">
        <v>49</v>
      </c>
      <c r="G5" s="268"/>
      <c r="H5" s="268"/>
      <c r="I5" s="263"/>
    </row>
    <row r="6" spans="1:9" ht="16.5" customHeight="1">
      <c r="A6" s="28">
        <v>1</v>
      </c>
      <c r="B6" s="28">
        <v>2</v>
      </c>
      <c r="C6" s="28">
        <v>4</v>
      </c>
      <c r="D6" s="28">
        <v>5</v>
      </c>
      <c r="E6" s="28">
        <v>9</v>
      </c>
      <c r="F6" s="28">
        <v>10</v>
      </c>
      <c r="G6" s="28">
        <v>11</v>
      </c>
      <c r="H6" s="28">
        <v>12</v>
      </c>
      <c r="I6" s="28">
        <v>13</v>
      </c>
    </row>
    <row r="7" spans="1:9" ht="18.75">
      <c r="A7" s="42" t="s">
        <v>63</v>
      </c>
      <c r="B7" s="43" t="s">
        <v>125</v>
      </c>
      <c r="C7" s="77"/>
      <c r="D7" s="89"/>
      <c r="E7" s="77"/>
      <c r="F7" s="89"/>
      <c r="G7" s="45"/>
      <c r="H7" s="45"/>
      <c r="I7" s="45"/>
    </row>
    <row r="8" spans="1:9" ht="18.75">
      <c r="A8" s="42">
        <v>1</v>
      </c>
      <c r="B8" s="43" t="s">
        <v>404</v>
      </c>
      <c r="C8" s="77"/>
      <c r="D8" s="89"/>
      <c r="E8" s="77"/>
      <c r="F8" s="89"/>
      <c r="G8" s="45"/>
      <c r="H8" s="45"/>
      <c r="I8" s="45"/>
    </row>
    <row r="9" spans="1:9" ht="16.5">
      <c r="A9" s="45" t="s">
        <v>127</v>
      </c>
      <c r="B9" s="48" t="s">
        <v>147</v>
      </c>
      <c r="C9" s="78">
        <v>13.32</v>
      </c>
      <c r="D9" s="90">
        <v>0.44400000000000001</v>
      </c>
      <c r="E9" s="85">
        <v>10312</v>
      </c>
      <c r="F9" s="94">
        <v>1.2890000000000001</v>
      </c>
      <c r="G9" s="45"/>
      <c r="H9" s="47" t="s">
        <v>78</v>
      </c>
      <c r="I9" s="47"/>
    </row>
    <row r="10" spans="1:9" ht="16.5">
      <c r="A10" s="52" t="s">
        <v>64</v>
      </c>
      <c r="B10" s="49" t="s">
        <v>274</v>
      </c>
      <c r="C10" s="86"/>
      <c r="D10" s="91"/>
      <c r="E10" s="86"/>
      <c r="F10" s="91"/>
      <c r="G10" s="53"/>
      <c r="H10" s="53"/>
      <c r="I10" s="53"/>
    </row>
    <row r="11" spans="1:9" ht="16.5">
      <c r="A11" s="52">
        <v>1</v>
      </c>
      <c r="B11" s="49" t="s">
        <v>404</v>
      </c>
      <c r="C11" s="86"/>
      <c r="D11" s="91"/>
      <c r="E11" s="86"/>
      <c r="F11" s="91"/>
      <c r="G11" s="53"/>
      <c r="H11" s="53"/>
      <c r="I11" s="53"/>
    </row>
    <row r="12" spans="1:9" ht="16.5">
      <c r="A12" s="53" t="s">
        <v>127</v>
      </c>
      <c r="B12" s="50" t="s">
        <v>275</v>
      </c>
      <c r="C12" s="82">
        <v>207.28</v>
      </c>
      <c r="D12" s="92">
        <v>4.1456</v>
      </c>
      <c r="E12" s="87">
        <v>9072</v>
      </c>
      <c r="F12" s="95">
        <v>4.032</v>
      </c>
      <c r="G12" s="53" t="s">
        <v>78</v>
      </c>
      <c r="H12" s="53"/>
      <c r="I12" s="53"/>
    </row>
    <row r="13" spans="1:9" ht="16.5">
      <c r="A13" s="42" t="s">
        <v>65</v>
      </c>
      <c r="B13" s="43" t="s">
        <v>367</v>
      </c>
      <c r="C13" s="88"/>
      <c r="D13" s="93"/>
      <c r="E13" s="88"/>
      <c r="F13" s="93"/>
      <c r="G13" s="45"/>
      <c r="H13" s="45"/>
      <c r="I13" s="45"/>
    </row>
    <row r="14" spans="1:9" ht="16.5">
      <c r="A14" s="42">
        <v>1</v>
      </c>
      <c r="B14" s="43" t="s">
        <v>404</v>
      </c>
      <c r="C14" s="88"/>
      <c r="D14" s="93"/>
      <c r="E14" s="88"/>
      <c r="F14" s="93"/>
      <c r="G14" s="45"/>
      <c r="H14" s="45"/>
      <c r="I14" s="45"/>
    </row>
    <row r="15" spans="1:9" ht="16.5">
      <c r="A15" s="45" t="s">
        <v>127</v>
      </c>
      <c r="B15" s="54" t="s">
        <v>371</v>
      </c>
      <c r="C15" s="78">
        <v>16.428100000000001</v>
      </c>
      <c r="D15" s="90">
        <f>C15/30</f>
        <v>0.54760333333333333</v>
      </c>
      <c r="E15" s="85">
        <v>2614</v>
      </c>
      <c r="F15" s="94">
        <f>E15/8000</f>
        <v>0.32674999999999998</v>
      </c>
      <c r="G15" s="45"/>
      <c r="H15" s="45" t="s">
        <v>78</v>
      </c>
      <c r="I15" s="45"/>
    </row>
  </sheetData>
  <mergeCells count="8">
    <mergeCell ref="A1:I2"/>
    <mergeCell ref="A4:A5"/>
    <mergeCell ref="B4:B5"/>
    <mergeCell ref="C4:D4"/>
    <mergeCell ref="E4:F4"/>
    <mergeCell ref="G4:G5"/>
    <mergeCell ref="H4:H5"/>
    <mergeCell ref="I4:I5"/>
  </mergeCells>
  <pageMargins left="0.643700787" right="0" top="0.70866141732283505" bottom="0.511811023622047" header="0.118110236220472" footer="0.31496062992126"/>
  <pageSetup paperSize="9" scale="105" fitToWidth="0" orientation="landscape" r:id="rId1"/>
  <headerFooter>
    <oddHeader>&amp;C&amp;"Times New Roman,Regular"&amp;P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0"/>
  <sheetViews>
    <sheetView tabSelected="1" showWhiteSpace="0" zoomScale="95" zoomScaleNormal="95" workbookViewId="0">
      <selection sqref="A1:J2"/>
    </sheetView>
  </sheetViews>
  <sheetFormatPr defaultColWidth="9.140625" defaultRowHeight="22.5" customHeight="1"/>
  <cols>
    <col min="1" max="1" width="5.85546875" style="1" customWidth="1"/>
    <col min="2" max="2" width="27.42578125" style="1" customWidth="1"/>
    <col min="3" max="6" width="13.5703125" style="1" customWidth="1"/>
    <col min="7" max="9" width="9.140625" style="1"/>
    <col min="10" max="10" width="9.140625" style="15"/>
    <col min="11" max="16384" width="9.140625" style="1"/>
  </cols>
  <sheetData>
    <row r="1" spans="1:10" ht="35.25" customHeight="1">
      <c r="A1" s="262" t="s">
        <v>690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10" ht="18" customHeight="1">
      <c r="A2" s="262"/>
      <c r="B2" s="262"/>
      <c r="C2" s="262"/>
      <c r="D2" s="262"/>
      <c r="E2" s="262"/>
      <c r="F2" s="262"/>
      <c r="G2" s="262"/>
      <c r="H2" s="262"/>
      <c r="I2" s="262"/>
      <c r="J2" s="262"/>
    </row>
    <row r="3" spans="1:10" ht="24.75" customHeight="1">
      <c r="A3" s="33"/>
      <c r="B3" s="33"/>
      <c r="C3" s="33"/>
      <c r="D3" s="33"/>
      <c r="E3" s="33"/>
      <c r="F3" s="33"/>
    </row>
    <row r="4" spans="1:10" ht="21" customHeight="1">
      <c r="A4" s="263" t="s">
        <v>45</v>
      </c>
      <c r="B4" s="263" t="s">
        <v>46</v>
      </c>
      <c r="C4" s="265"/>
      <c r="D4" s="266"/>
      <c r="E4" s="265"/>
      <c r="F4" s="266"/>
      <c r="G4" s="267" t="s">
        <v>47</v>
      </c>
      <c r="H4" s="267" t="s">
        <v>48</v>
      </c>
      <c r="I4" s="263" t="s">
        <v>50</v>
      </c>
      <c r="J4" s="263" t="s">
        <v>76</v>
      </c>
    </row>
    <row r="5" spans="1:10" ht="57.75" customHeight="1">
      <c r="A5" s="263"/>
      <c r="B5" s="263"/>
      <c r="C5" s="34" t="s">
        <v>79</v>
      </c>
      <c r="D5" s="34" t="s">
        <v>51</v>
      </c>
      <c r="E5" s="34" t="s">
        <v>101</v>
      </c>
      <c r="F5" s="34" t="s">
        <v>49</v>
      </c>
      <c r="G5" s="268"/>
      <c r="H5" s="268"/>
      <c r="I5" s="263"/>
      <c r="J5" s="263"/>
    </row>
    <row r="6" spans="1:10" ht="16.5" customHeight="1">
      <c r="A6" s="28">
        <v>1</v>
      </c>
      <c r="B6" s="28">
        <v>2</v>
      </c>
      <c r="C6" s="28">
        <v>4</v>
      </c>
      <c r="D6" s="28">
        <v>5</v>
      </c>
      <c r="E6" s="28">
        <v>9</v>
      </c>
      <c r="F6" s="28">
        <v>10</v>
      </c>
      <c r="G6" s="28">
        <v>11</v>
      </c>
      <c r="H6" s="28">
        <v>12</v>
      </c>
      <c r="I6" s="28">
        <v>13</v>
      </c>
      <c r="J6" s="28">
        <v>14</v>
      </c>
    </row>
    <row r="7" spans="1:10" ht="16.5" customHeight="1">
      <c r="A7" s="28"/>
      <c r="B7" s="9" t="s">
        <v>403</v>
      </c>
      <c r="C7" s="35">
        <f>C8+C19+C27+C35+C41+C48+C56+C69</f>
        <v>1292.31</v>
      </c>
      <c r="D7" s="28"/>
      <c r="E7" s="28"/>
      <c r="F7" s="28"/>
      <c r="G7" s="28"/>
      <c r="H7" s="28"/>
      <c r="I7" s="28"/>
      <c r="J7" s="28"/>
    </row>
    <row r="8" spans="1:10" ht="16.5" customHeight="1">
      <c r="A8" s="34" t="s">
        <v>63</v>
      </c>
      <c r="B8" s="9" t="s">
        <v>52</v>
      </c>
      <c r="C8" s="35">
        <f>SUM(C10:C18)</f>
        <v>23.3</v>
      </c>
      <c r="D8" s="11"/>
      <c r="E8" s="10">
        <v>250790</v>
      </c>
      <c r="F8" s="18"/>
      <c r="G8" s="19"/>
      <c r="H8" s="19"/>
      <c r="I8" s="19"/>
      <c r="J8" s="20"/>
    </row>
    <row r="9" spans="1:10" ht="16.5" customHeight="1">
      <c r="A9" s="39">
        <v>1</v>
      </c>
      <c r="B9" s="9" t="s">
        <v>357</v>
      </c>
      <c r="C9" s="35"/>
      <c r="D9" s="11"/>
      <c r="E9" s="10"/>
      <c r="F9" s="18"/>
      <c r="G9" s="19"/>
      <c r="H9" s="19"/>
      <c r="I9" s="19"/>
      <c r="J9" s="20"/>
    </row>
    <row r="10" spans="1:10" ht="16.5" customHeight="1">
      <c r="A10" s="4" t="s">
        <v>127</v>
      </c>
      <c r="B10" s="5" t="s">
        <v>33</v>
      </c>
      <c r="C10" s="16">
        <v>1.77</v>
      </c>
      <c r="D10" s="7">
        <f>C10/5.5</f>
        <v>0.32181818181818184</v>
      </c>
      <c r="E10" s="6">
        <v>21443</v>
      </c>
      <c r="F10" s="17">
        <f>E10/15000</f>
        <v>1.4295333333333333</v>
      </c>
      <c r="G10" s="19"/>
      <c r="H10" s="19"/>
      <c r="I10" s="19"/>
      <c r="J10" s="4" t="s">
        <v>78</v>
      </c>
    </row>
    <row r="11" spans="1:10" ht="16.5" customHeight="1">
      <c r="A11" s="4" t="s">
        <v>72</v>
      </c>
      <c r="B11" s="5" t="s">
        <v>34</v>
      </c>
      <c r="C11" s="16">
        <v>2.21</v>
      </c>
      <c r="D11" s="7">
        <f>C11/5.5</f>
        <v>0.4018181818181818</v>
      </c>
      <c r="E11" s="6">
        <v>19969</v>
      </c>
      <c r="F11" s="17">
        <f t="shared" ref="F11:F18" si="0">E11/15000</f>
        <v>1.3312666666666666</v>
      </c>
      <c r="G11" s="19"/>
      <c r="H11" s="19"/>
      <c r="I11" s="19"/>
      <c r="J11" s="4" t="s">
        <v>78</v>
      </c>
    </row>
    <row r="12" spans="1:10" ht="16.5" customHeight="1">
      <c r="A12" s="4" t="s">
        <v>130</v>
      </c>
      <c r="B12" s="5" t="s">
        <v>2</v>
      </c>
      <c r="C12" s="16">
        <v>1.02</v>
      </c>
      <c r="D12" s="7">
        <f t="shared" ref="D12:D18" si="1">C12/5.5</f>
        <v>0.18545454545454546</v>
      </c>
      <c r="E12" s="6">
        <v>20325</v>
      </c>
      <c r="F12" s="17">
        <f t="shared" si="0"/>
        <v>1.355</v>
      </c>
      <c r="G12" s="19"/>
      <c r="H12" s="19"/>
      <c r="I12" s="19"/>
      <c r="J12" s="4" t="s">
        <v>78</v>
      </c>
    </row>
    <row r="13" spans="1:10" ht="16.5" customHeight="1">
      <c r="A13" s="4" t="s">
        <v>132</v>
      </c>
      <c r="B13" s="5" t="s">
        <v>61</v>
      </c>
      <c r="C13" s="16">
        <v>1.31</v>
      </c>
      <c r="D13" s="7">
        <f t="shared" si="1"/>
        <v>0.23818181818181819</v>
      </c>
      <c r="E13" s="6">
        <v>34719</v>
      </c>
      <c r="F13" s="17">
        <f t="shared" si="0"/>
        <v>2.3146</v>
      </c>
      <c r="G13" s="19"/>
      <c r="H13" s="19"/>
      <c r="I13" s="19"/>
      <c r="J13" s="4" t="s">
        <v>78</v>
      </c>
    </row>
    <row r="14" spans="1:10" ht="16.5" customHeight="1">
      <c r="A14" s="4" t="s">
        <v>134</v>
      </c>
      <c r="B14" s="5" t="s">
        <v>1</v>
      </c>
      <c r="C14" s="16">
        <v>1.27</v>
      </c>
      <c r="D14" s="7">
        <f t="shared" si="1"/>
        <v>0.23090909090909092</v>
      </c>
      <c r="E14" s="6">
        <v>34971</v>
      </c>
      <c r="F14" s="17">
        <f t="shared" si="0"/>
        <v>2.3313999999999999</v>
      </c>
      <c r="G14" s="19"/>
      <c r="H14" s="19"/>
      <c r="I14" s="19"/>
      <c r="J14" s="4" t="s">
        <v>78</v>
      </c>
    </row>
    <row r="15" spans="1:10" ht="16.5" customHeight="1">
      <c r="A15" s="4" t="s">
        <v>136</v>
      </c>
      <c r="B15" s="5" t="s">
        <v>0</v>
      </c>
      <c r="C15" s="16">
        <v>1.7199999999999998</v>
      </c>
      <c r="D15" s="7">
        <f t="shared" si="1"/>
        <v>0.31272727272727269</v>
      </c>
      <c r="E15" s="6">
        <v>34915</v>
      </c>
      <c r="F15" s="17">
        <f t="shared" si="0"/>
        <v>2.3276666666666666</v>
      </c>
      <c r="G15" s="19"/>
      <c r="H15" s="19"/>
      <c r="I15" s="19"/>
      <c r="J15" s="4" t="s">
        <v>78</v>
      </c>
    </row>
    <row r="16" spans="1:10" ht="16.5" customHeight="1">
      <c r="A16" s="4" t="s">
        <v>138</v>
      </c>
      <c r="B16" s="5" t="s">
        <v>35</v>
      </c>
      <c r="C16" s="16">
        <v>8.43</v>
      </c>
      <c r="D16" s="7">
        <f t="shared" si="1"/>
        <v>1.5327272727272727</v>
      </c>
      <c r="E16" s="6">
        <v>20509</v>
      </c>
      <c r="F16" s="17">
        <f t="shared" si="0"/>
        <v>1.3672666666666666</v>
      </c>
      <c r="G16" s="19"/>
      <c r="H16" s="19"/>
      <c r="I16" s="19"/>
      <c r="J16" s="4" t="s">
        <v>78</v>
      </c>
    </row>
    <row r="17" spans="1:10" ht="16.5" customHeight="1">
      <c r="A17" s="4" t="s">
        <v>140</v>
      </c>
      <c r="B17" s="5" t="s">
        <v>36</v>
      </c>
      <c r="C17" s="16">
        <v>3.46</v>
      </c>
      <c r="D17" s="7">
        <f t="shared" si="1"/>
        <v>0.62909090909090903</v>
      </c>
      <c r="E17" s="6">
        <v>35555</v>
      </c>
      <c r="F17" s="17">
        <f t="shared" si="0"/>
        <v>2.3703333333333334</v>
      </c>
      <c r="G17" s="19"/>
      <c r="H17" s="19"/>
      <c r="I17" s="19"/>
      <c r="J17" s="4" t="s">
        <v>78</v>
      </c>
    </row>
    <row r="18" spans="1:10" ht="16.5" customHeight="1">
      <c r="A18" s="4" t="s">
        <v>142</v>
      </c>
      <c r="B18" s="5" t="s">
        <v>37</v>
      </c>
      <c r="C18" s="16">
        <v>2.11</v>
      </c>
      <c r="D18" s="7">
        <f t="shared" si="1"/>
        <v>0.38363636363636361</v>
      </c>
      <c r="E18" s="6">
        <v>28384</v>
      </c>
      <c r="F18" s="17">
        <f t="shared" si="0"/>
        <v>1.8922666666666668</v>
      </c>
      <c r="G18" s="19"/>
      <c r="H18" s="19"/>
      <c r="I18" s="19"/>
      <c r="J18" s="4" t="s">
        <v>78</v>
      </c>
    </row>
    <row r="19" spans="1:10" ht="16.5" customHeight="1">
      <c r="A19" s="34" t="s">
        <v>64</v>
      </c>
      <c r="B19" s="9" t="s">
        <v>53</v>
      </c>
      <c r="C19" s="35">
        <f>SUM(C21:C26)</f>
        <v>10.5</v>
      </c>
      <c r="D19" s="7"/>
      <c r="E19" s="10">
        <v>235213</v>
      </c>
      <c r="F19" s="17"/>
      <c r="G19" s="19"/>
      <c r="H19" s="19"/>
      <c r="I19" s="19"/>
      <c r="J19" s="4"/>
    </row>
    <row r="20" spans="1:10" ht="16.5" customHeight="1">
      <c r="A20" s="39">
        <v>1</v>
      </c>
      <c r="B20" s="9" t="s">
        <v>357</v>
      </c>
      <c r="C20" s="35"/>
      <c r="D20" s="7"/>
      <c r="E20" s="10"/>
      <c r="F20" s="17"/>
      <c r="G20" s="19"/>
      <c r="H20" s="19"/>
      <c r="I20" s="19"/>
      <c r="J20" s="4"/>
    </row>
    <row r="21" spans="1:10" ht="16.5" customHeight="1">
      <c r="A21" s="4" t="s">
        <v>127</v>
      </c>
      <c r="B21" s="5" t="s">
        <v>15</v>
      </c>
      <c r="C21" s="16">
        <v>1.43</v>
      </c>
      <c r="D21" s="7">
        <f>C21/5.5</f>
        <v>0.26</v>
      </c>
      <c r="E21" s="6">
        <v>41667</v>
      </c>
      <c r="F21" s="17">
        <f>E21/15000</f>
        <v>2.7778</v>
      </c>
      <c r="G21" s="19"/>
      <c r="H21" s="19"/>
      <c r="I21" s="19"/>
      <c r="J21" s="4" t="s">
        <v>78</v>
      </c>
    </row>
    <row r="22" spans="1:10" s="2" customFormat="1" ht="16.5" customHeight="1">
      <c r="A22" s="4" t="s">
        <v>72</v>
      </c>
      <c r="B22" s="8" t="s">
        <v>14</v>
      </c>
      <c r="C22" s="21">
        <v>2.39</v>
      </c>
      <c r="D22" s="7">
        <f>C22/5.5</f>
        <v>0.43454545454545457</v>
      </c>
      <c r="E22" s="6">
        <v>32752</v>
      </c>
      <c r="F22" s="17">
        <f t="shared" ref="F22:F26" si="2">E22/15000</f>
        <v>2.1834666666666664</v>
      </c>
      <c r="G22" s="23"/>
      <c r="H22" s="23"/>
      <c r="I22" s="23"/>
      <c r="J22" s="4" t="s">
        <v>78</v>
      </c>
    </row>
    <row r="23" spans="1:10" s="2" customFormat="1" ht="16.5" customHeight="1">
      <c r="A23" s="4" t="s">
        <v>130</v>
      </c>
      <c r="B23" s="8" t="s">
        <v>13</v>
      </c>
      <c r="C23" s="21">
        <v>1.71</v>
      </c>
      <c r="D23" s="7">
        <f t="shared" ref="D23:D26" si="3">C23/5.5</f>
        <v>0.31090909090909091</v>
      </c>
      <c r="E23" s="6">
        <v>42902</v>
      </c>
      <c r="F23" s="17">
        <f t="shared" si="2"/>
        <v>2.8601333333333332</v>
      </c>
      <c r="G23" s="23"/>
      <c r="H23" s="23"/>
      <c r="I23" s="23"/>
      <c r="J23" s="4" t="s">
        <v>78</v>
      </c>
    </row>
    <row r="24" spans="1:10" s="2" customFormat="1" ht="16.5" customHeight="1">
      <c r="A24" s="4" t="s">
        <v>132</v>
      </c>
      <c r="B24" s="8" t="s">
        <v>16</v>
      </c>
      <c r="C24" s="21">
        <v>1.1000000000000001</v>
      </c>
      <c r="D24" s="7">
        <f t="shared" si="3"/>
        <v>0.2</v>
      </c>
      <c r="E24" s="6">
        <v>41044</v>
      </c>
      <c r="F24" s="17">
        <f t="shared" si="2"/>
        <v>2.7362666666666668</v>
      </c>
      <c r="G24" s="23"/>
      <c r="H24" s="23"/>
      <c r="I24" s="23"/>
      <c r="J24" s="4" t="s">
        <v>78</v>
      </c>
    </row>
    <row r="25" spans="1:10" s="2" customFormat="1" ht="16.5" customHeight="1">
      <c r="A25" s="4" t="s">
        <v>134</v>
      </c>
      <c r="B25" s="8" t="s">
        <v>38</v>
      </c>
      <c r="C25" s="21">
        <v>1.29</v>
      </c>
      <c r="D25" s="7">
        <f t="shared" si="3"/>
        <v>0.23454545454545456</v>
      </c>
      <c r="E25" s="6">
        <v>42875</v>
      </c>
      <c r="F25" s="17">
        <f t="shared" si="2"/>
        <v>2.8583333333333334</v>
      </c>
      <c r="G25" s="23"/>
      <c r="H25" s="23"/>
      <c r="I25" s="23"/>
      <c r="J25" s="4" t="s">
        <v>78</v>
      </c>
    </row>
    <row r="26" spans="1:10" s="2" customFormat="1" ht="16.5" customHeight="1">
      <c r="A26" s="4" t="s">
        <v>136</v>
      </c>
      <c r="B26" s="8" t="s">
        <v>12</v>
      </c>
      <c r="C26" s="21">
        <v>2.58</v>
      </c>
      <c r="D26" s="7">
        <f t="shared" si="3"/>
        <v>0.46909090909090911</v>
      </c>
      <c r="E26" s="6">
        <v>33973</v>
      </c>
      <c r="F26" s="17">
        <f t="shared" si="2"/>
        <v>2.2648666666666668</v>
      </c>
      <c r="G26" s="23"/>
      <c r="H26" s="23"/>
      <c r="I26" s="23"/>
      <c r="J26" s="4" t="s">
        <v>78</v>
      </c>
    </row>
    <row r="27" spans="1:10" s="2" customFormat="1" ht="16.5" customHeight="1">
      <c r="A27" s="34" t="s">
        <v>65</v>
      </c>
      <c r="B27" s="24" t="s">
        <v>59</v>
      </c>
      <c r="C27" s="35">
        <f>SUM(C29:C34)</f>
        <v>63.399999999999991</v>
      </c>
      <c r="D27" s="7"/>
      <c r="E27" s="10">
        <v>169525</v>
      </c>
      <c r="F27" s="17"/>
      <c r="G27" s="23"/>
      <c r="H27" s="23"/>
      <c r="I27" s="23"/>
      <c r="J27" s="4"/>
    </row>
    <row r="28" spans="1:10" s="2" customFormat="1" ht="16.5" customHeight="1">
      <c r="A28" s="39">
        <v>1</v>
      </c>
      <c r="B28" s="24" t="s">
        <v>357</v>
      </c>
      <c r="C28" s="35"/>
      <c r="D28" s="7"/>
      <c r="E28" s="10"/>
      <c r="F28" s="17"/>
      <c r="G28" s="23"/>
      <c r="H28" s="23"/>
      <c r="I28" s="23"/>
      <c r="J28" s="4"/>
    </row>
    <row r="29" spans="1:10" ht="16.5" customHeight="1">
      <c r="A29" s="4" t="s">
        <v>127</v>
      </c>
      <c r="B29" s="5" t="s">
        <v>7</v>
      </c>
      <c r="C29" s="16">
        <v>50.03</v>
      </c>
      <c r="D29" s="7">
        <f>C29/5.5</f>
        <v>9.0963636363636358</v>
      </c>
      <c r="E29" s="6">
        <v>29094</v>
      </c>
      <c r="F29" s="17">
        <f>E29/15000</f>
        <v>1.9396</v>
      </c>
      <c r="G29" s="19"/>
      <c r="H29" s="19"/>
      <c r="I29" s="19"/>
      <c r="J29" s="4" t="s">
        <v>78</v>
      </c>
    </row>
    <row r="30" spans="1:10" ht="16.5" customHeight="1">
      <c r="A30" s="4" t="s">
        <v>72</v>
      </c>
      <c r="B30" s="5" t="s">
        <v>6</v>
      </c>
      <c r="C30" s="16">
        <v>4.32</v>
      </c>
      <c r="D30" s="7">
        <f t="shared" ref="D30:D34" si="4">C30/5.5</f>
        <v>0.78545454545454552</v>
      </c>
      <c r="E30" s="6">
        <v>27835</v>
      </c>
      <c r="F30" s="17">
        <f t="shared" ref="F30:F34" si="5">E30/15000</f>
        <v>1.8556666666666666</v>
      </c>
      <c r="G30" s="19"/>
      <c r="H30" s="19"/>
      <c r="I30" s="19"/>
      <c r="J30" s="4" t="s">
        <v>78</v>
      </c>
    </row>
    <row r="31" spans="1:10" ht="16.5" customHeight="1">
      <c r="A31" s="4" t="s">
        <v>130</v>
      </c>
      <c r="B31" s="5" t="s">
        <v>5</v>
      </c>
      <c r="C31" s="16">
        <v>1.68</v>
      </c>
      <c r="D31" s="7">
        <f t="shared" si="4"/>
        <v>0.30545454545454542</v>
      </c>
      <c r="E31" s="6">
        <v>29961</v>
      </c>
      <c r="F31" s="17">
        <f t="shared" si="5"/>
        <v>1.9974000000000001</v>
      </c>
      <c r="G31" s="19"/>
      <c r="H31" s="19"/>
      <c r="I31" s="19"/>
      <c r="J31" s="4" t="s">
        <v>78</v>
      </c>
    </row>
    <row r="32" spans="1:10" ht="16.5" customHeight="1">
      <c r="A32" s="4" t="s">
        <v>132</v>
      </c>
      <c r="B32" s="5" t="s">
        <v>3</v>
      </c>
      <c r="C32" s="16">
        <v>3.16</v>
      </c>
      <c r="D32" s="7">
        <f t="shared" si="4"/>
        <v>0.57454545454545458</v>
      </c>
      <c r="E32" s="6">
        <v>33927</v>
      </c>
      <c r="F32" s="17">
        <f t="shared" si="5"/>
        <v>2.2618</v>
      </c>
      <c r="G32" s="19"/>
      <c r="H32" s="19"/>
      <c r="I32" s="19"/>
      <c r="J32" s="4" t="s">
        <v>78</v>
      </c>
    </row>
    <row r="33" spans="1:10" ht="16.5" customHeight="1">
      <c r="A33" s="4" t="s">
        <v>134</v>
      </c>
      <c r="B33" s="5" t="s">
        <v>4</v>
      </c>
      <c r="C33" s="16">
        <v>1.87</v>
      </c>
      <c r="D33" s="7">
        <f t="shared" si="4"/>
        <v>0.34</v>
      </c>
      <c r="E33" s="6">
        <v>14843</v>
      </c>
      <c r="F33" s="17">
        <f t="shared" si="5"/>
        <v>0.98953333333333338</v>
      </c>
      <c r="G33" s="19"/>
      <c r="H33" s="19"/>
      <c r="I33" s="19"/>
      <c r="J33" s="4" t="s">
        <v>78</v>
      </c>
    </row>
    <row r="34" spans="1:10" ht="16.5" customHeight="1">
      <c r="A34" s="4" t="s">
        <v>136</v>
      </c>
      <c r="B34" s="5" t="s">
        <v>62</v>
      </c>
      <c r="C34" s="16">
        <v>2.34</v>
      </c>
      <c r="D34" s="7">
        <f t="shared" si="4"/>
        <v>0.42545454545454542</v>
      </c>
      <c r="E34" s="6">
        <v>33865</v>
      </c>
      <c r="F34" s="17">
        <f t="shared" si="5"/>
        <v>2.2576666666666667</v>
      </c>
      <c r="G34" s="19"/>
      <c r="H34" s="19"/>
      <c r="I34" s="19"/>
      <c r="J34" s="4" t="s">
        <v>78</v>
      </c>
    </row>
    <row r="35" spans="1:10" s="3" customFormat="1" ht="16.5" customHeight="1">
      <c r="A35" s="34" t="s">
        <v>66</v>
      </c>
      <c r="B35" s="9" t="s">
        <v>54</v>
      </c>
      <c r="C35" s="35">
        <f>SUM(C37:C40)</f>
        <v>40.19</v>
      </c>
      <c r="D35" s="7"/>
      <c r="E35" s="10">
        <v>115944</v>
      </c>
      <c r="F35" s="17"/>
      <c r="G35" s="25"/>
      <c r="H35" s="25"/>
      <c r="I35" s="25"/>
      <c r="J35" s="4"/>
    </row>
    <row r="36" spans="1:10" s="3" customFormat="1" ht="16.5" customHeight="1">
      <c r="A36" s="39">
        <v>1</v>
      </c>
      <c r="B36" s="9" t="s">
        <v>357</v>
      </c>
      <c r="C36" s="35"/>
      <c r="D36" s="7"/>
      <c r="E36" s="10"/>
      <c r="F36" s="17"/>
      <c r="G36" s="25"/>
      <c r="H36" s="25"/>
      <c r="I36" s="25"/>
      <c r="J36" s="4"/>
    </row>
    <row r="37" spans="1:10" ht="16.5" customHeight="1">
      <c r="A37" s="4" t="s">
        <v>127</v>
      </c>
      <c r="B37" s="5" t="s">
        <v>8</v>
      </c>
      <c r="C37" s="16">
        <v>3.28</v>
      </c>
      <c r="D37" s="7">
        <f>C37/5.5</f>
        <v>0.59636363636363632</v>
      </c>
      <c r="E37" s="6">
        <v>31458</v>
      </c>
      <c r="F37" s="17">
        <f>E37/15000</f>
        <v>2.0972</v>
      </c>
      <c r="G37" s="19"/>
      <c r="H37" s="19"/>
      <c r="I37" s="19"/>
      <c r="J37" s="4" t="s">
        <v>78</v>
      </c>
    </row>
    <row r="38" spans="1:10" ht="16.5" customHeight="1">
      <c r="A38" s="4" t="s">
        <v>72</v>
      </c>
      <c r="B38" s="5" t="s">
        <v>10</v>
      </c>
      <c r="C38" s="16">
        <v>5.48</v>
      </c>
      <c r="D38" s="7">
        <f t="shared" ref="D38:D40" si="6">C38/5.5</f>
        <v>0.99636363636363645</v>
      </c>
      <c r="E38" s="6">
        <v>21492</v>
      </c>
      <c r="F38" s="17">
        <f t="shared" ref="F38:F40" si="7">E38/15000</f>
        <v>1.4328000000000001</v>
      </c>
      <c r="G38" s="19"/>
      <c r="H38" s="19"/>
      <c r="I38" s="19"/>
      <c r="J38" s="4" t="s">
        <v>78</v>
      </c>
    </row>
    <row r="39" spans="1:10" ht="16.5" customHeight="1">
      <c r="A39" s="4" t="s">
        <v>130</v>
      </c>
      <c r="B39" s="5" t="s">
        <v>11</v>
      </c>
      <c r="C39" s="16">
        <v>14.83</v>
      </c>
      <c r="D39" s="7">
        <f t="shared" si="6"/>
        <v>2.6963636363636363</v>
      </c>
      <c r="E39" s="6">
        <v>25572</v>
      </c>
      <c r="F39" s="17">
        <f t="shared" si="7"/>
        <v>1.7048000000000001</v>
      </c>
      <c r="G39" s="19"/>
      <c r="H39" s="19"/>
      <c r="I39" s="19"/>
      <c r="J39" s="4" t="s">
        <v>78</v>
      </c>
    </row>
    <row r="40" spans="1:10" ht="16.5" customHeight="1">
      <c r="A40" s="4" t="s">
        <v>132</v>
      </c>
      <c r="B40" s="5" t="s">
        <v>9</v>
      </c>
      <c r="C40" s="16">
        <v>16.600000000000001</v>
      </c>
      <c r="D40" s="7">
        <f t="shared" si="6"/>
        <v>3.0181818181818185</v>
      </c>
      <c r="E40" s="6">
        <v>37422</v>
      </c>
      <c r="F40" s="17">
        <f t="shared" si="7"/>
        <v>2.4948000000000001</v>
      </c>
      <c r="G40" s="19"/>
      <c r="H40" s="19"/>
      <c r="I40" s="19"/>
      <c r="J40" s="4" t="s">
        <v>78</v>
      </c>
    </row>
    <row r="41" spans="1:10" s="3" customFormat="1" ht="16.5" customHeight="1">
      <c r="A41" s="34" t="s">
        <v>67</v>
      </c>
      <c r="B41" s="9" t="s">
        <v>55</v>
      </c>
      <c r="C41" s="35">
        <f>SUM(C43:C47)</f>
        <v>80.890000000000015</v>
      </c>
      <c r="D41" s="7"/>
      <c r="E41" s="10">
        <v>188799</v>
      </c>
      <c r="F41" s="17"/>
      <c r="G41" s="25"/>
      <c r="H41" s="25"/>
      <c r="I41" s="25"/>
      <c r="J41" s="4"/>
    </row>
    <row r="42" spans="1:10" s="3" customFormat="1" ht="16.5" customHeight="1">
      <c r="A42" s="39">
        <v>1</v>
      </c>
      <c r="B42" s="9" t="s">
        <v>357</v>
      </c>
      <c r="C42" s="35"/>
      <c r="D42" s="7"/>
      <c r="E42" s="10"/>
      <c r="F42" s="17"/>
      <c r="G42" s="25"/>
      <c r="H42" s="25"/>
      <c r="I42" s="25"/>
      <c r="J42" s="4"/>
    </row>
    <row r="43" spans="1:10" ht="16.5" customHeight="1">
      <c r="A43" s="4" t="s">
        <v>127</v>
      </c>
      <c r="B43" s="5" t="s">
        <v>21</v>
      </c>
      <c r="C43" s="16">
        <v>45.75</v>
      </c>
      <c r="D43" s="7">
        <f>C43/5.5</f>
        <v>8.3181818181818183</v>
      </c>
      <c r="E43" s="6">
        <v>15603</v>
      </c>
      <c r="F43" s="17">
        <f>E43/15000</f>
        <v>1.0402</v>
      </c>
      <c r="G43" s="19"/>
      <c r="H43" s="19"/>
      <c r="I43" s="19"/>
      <c r="J43" s="4" t="s">
        <v>78</v>
      </c>
    </row>
    <row r="44" spans="1:10" ht="16.5" customHeight="1">
      <c r="A44" s="4" t="s">
        <v>72</v>
      </c>
      <c r="B44" s="5" t="s">
        <v>20</v>
      </c>
      <c r="C44" s="16">
        <v>7.79</v>
      </c>
      <c r="D44" s="7">
        <f t="shared" ref="D44:D47" si="8">C44/5.5</f>
        <v>1.4163636363636363</v>
      </c>
      <c r="E44" s="6">
        <v>27470</v>
      </c>
      <c r="F44" s="17">
        <f t="shared" ref="F44:F47" si="9">E44/15000</f>
        <v>1.8313333333333333</v>
      </c>
      <c r="G44" s="19"/>
      <c r="H44" s="19"/>
      <c r="I44" s="19"/>
      <c r="J44" s="4" t="s">
        <v>78</v>
      </c>
    </row>
    <row r="45" spans="1:10" ht="16.5" customHeight="1">
      <c r="A45" s="4" t="s">
        <v>130</v>
      </c>
      <c r="B45" s="5" t="s">
        <v>19</v>
      </c>
      <c r="C45" s="16">
        <v>10.38</v>
      </c>
      <c r="D45" s="7">
        <f t="shared" si="8"/>
        <v>1.8872727272727274</v>
      </c>
      <c r="E45" s="6">
        <v>54022</v>
      </c>
      <c r="F45" s="17">
        <f t="shared" si="9"/>
        <v>3.6014666666666666</v>
      </c>
      <c r="G45" s="19"/>
      <c r="H45" s="19"/>
      <c r="I45" s="19"/>
      <c r="J45" s="4" t="s">
        <v>78</v>
      </c>
    </row>
    <row r="46" spans="1:10" ht="16.5" customHeight="1">
      <c r="A46" s="4" t="s">
        <v>132</v>
      </c>
      <c r="B46" s="5" t="s">
        <v>18</v>
      </c>
      <c r="C46" s="16">
        <v>10.32</v>
      </c>
      <c r="D46" s="7">
        <f t="shared" si="8"/>
        <v>1.8763636363636365</v>
      </c>
      <c r="E46" s="6">
        <v>37629</v>
      </c>
      <c r="F46" s="17">
        <f t="shared" si="9"/>
        <v>2.5085999999999999</v>
      </c>
      <c r="G46" s="19"/>
      <c r="H46" s="19"/>
      <c r="I46" s="19"/>
      <c r="J46" s="4" t="s">
        <v>78</v>
      </c>
    </row>
    <row r="47" spans="1:10" ht="16.5" customHeight="1">
      <c r="A47" s="4" t="s">
        <v>134</v>
      </c>
      <c r="B47" s="5" t="s">
        <v>17</v>
      </c>
      <c r="C47" s="16">
        <v>6.65</v>
      </c>
      <c r="D47" s="7">
        <f t="shared" si="8"/>
        <v>1.2090909090909092</v>
      </c>
      <c r="E47" s="6">
        <v>54075</v>
      </c>
      <c r="F47" s="17">
        <f t="shared" si="9"/>
        <v>3.605</v>
      </c>
      <c r="G47" s="19"/>
      <c r="H47" s="19"/>
      <c r="I47" s="19"/>
      <c r="J47" s="4" t="s">
        <v>78</v>
      </c>
    </row>
    <row r="48" spans="1:10" s="3" customFormat="1" ht="16.5" customHeight="1">
      <c r="A48" s="34" t="s">
        <v>68</v>
      </c>
      <c r="B48" s="9" t="s">
        <v>56</v>
      </c>
      <c r="C48" s="35">
        <f>SUM(C50:C55)</f>
        <v>35.849999999999994</v>
      </c>
      <c r="D48" s="7"/>
      <c r="E48" s="10">
        <v>187608</v>
      </c>
      <c r="F48" s="17"/>
      <c r="G48" s="25"/>
      <c r="H48" s="25"/>
      <c r="I48" s="25"/>
      <c r="J48" s="4"/>
    </row>
    <row r="49" spans="1:10" s="3" customFormat="1" ht="16.5" customHeight="1">
      <c r="A49" s="39">
        <v>1</v>
      </c>
      <c r="B49" s="9" t="s">
        <v>357</v>
      </c>
      <c r="C49" s="35"/>
      <c r="D49" s="7"/>
      <c r="E49" s="10"/>
      <c r="F49" s="17"/>
      <c r="G49" s="25"/>
      <c r="H49" s="25"/>
      <c r="I49" s="25"/>
      <c r="J49" s="4"/>
    </row>
    <row r="50" spans="1:10" ht="16.5" customHeight="1">
      <c r="A50" s="4" t="s">
        <v>127</v>
      </c>
      <c r="B50" s="5" t="s">
        <v>39</v>
      </c>
      <c r="C50" s="16">
        <v>3.01</v>
      </c>
      <c r="D50" s="7">
        <f>C50/5.5</f>
        <v>0.54727272727272724</v>
      </c>
      <c r="E50" s="6">
        <v>33965</v>
      </c>
      <c r="F50" s="17">
        <f>E50/15000</f>
        <v>2.2643333333333335</v>
      </c>
      <c r="G50" s="19"/>
      <c r="H50" s="19"/>
      <c r="I50" s="19"/>
      <c r="J50" s="4" t="s">
        <v>78</v>
      </c>
    </row>
    <row r="51" spans="1:10" ht="16.5" customHeight="1">
      <c r="A51" s="4" t="s">
        <v>72</v>
      </c>
      <c r="B51" s="5" t="s">
        <v>23</v>
      </c>
      <c r="C51" s="16">
        <v>6.53</v>
      </c>
      <c r="D51" s="7">
        <f t="shared" ref="D51:D55" si="10">C51/5.5</f>
        <v>1.1872727272727273</v>
      </c>
      <c r="E51" s="6">
        <v>21703</v>
      </c>
      <c r="F51" s="17">
        <f t="shared" ref="F51:F55" si="11">E51/15000</f>
        <v>1.4468666666666667</v>
      </c>
      <c r="G51" s="19"/>
      <c r="H51" s="19"/>
      <c r="I51" s="19"/>
      <c r="J51" s="4" t="s">
        <v>78</v>
      </c>
    </row>
    <row r="52" spans="1:10" ht="16.5" customHeight="1">
      <c r="A52" s="4" t="s">
        <v>130</v>
      </c>
      <c r="B52" s="5" t="s">
        <v>22</v>
      </c>
      <c r="C52" s="16">
        <v>3.25</v>
      </c>
      <c r="D52" s="7">
        <f t="shared" si="10"/>
        <v>0.59090909090909094</v>
      </c>
      <c r="E52" s="6">
        <v>37949</v>
      </c>
      <c r="F52" s="17">
        <f t="shared" si="11"/>
        <v>2.5299333333333331</v>
      </c>
      <c r="G52" s="19"/>
      <c r="H52" s="19"/>
      <c r="I52" s="19"/>
      <c r="J52" s="4" t="s">
        <v>78</v>
      </c>
    </row>
    <row r="53" spans="1:10" ht="16.5" customHeight="1">
      <c r="A53" s="4" t="s">
        <v>132</v>
      </c>
      <c r="B53" s="5" t="s">
        <v>32</v>
      </c>
      <c r="C53" s="16">
        <v>8.3699999999999992</v>
      </c>
      <c r="D53" s="7">
        <f t="shared" si="10"/>
        <v>1.5218181818181817</v>
      </c>
      <c r="E53" s="6">
        <v>16961</v>
      </c>
      <c r="F53" s="17">
        <f t="shared" si="11"/>
        <v>1.1307333333333334</v>
      </c>
      <c r="G53" s="19"/>
      <c r="H53" s="19"/>
      <c r="I53" s="19"/>
      <c r="J53" s="4" t="s">
        <v>78</v>
      </c>
    </row>
    <row r="54" spans="1:10" ht="16.5" customHeight="1">
      <c r="A54" s="4" t="s">
        <v>134</v>
      </c>
      <c r="B54" s="5" t="s">
        <v>24</v>
      </c>
      <c r="C54" s="16">
        <v>2.67</v>
      </c>
      <c r="D54" s="7">
        <f t="shared" si="10"/>
        <v>0.48545454545454542</v>
      </c>
      <c r="E54" s="6">
        <v>27911</v>
      </c>
      <c r="F54" s="17">
        <f t="shared" si="11"/>
        <v>1.8607333333333334</v>
      </c>
      <c r="G54" s="19"/>
      <c r="H54" s="19"/>
      <c r="I54" s="19"/>
      <c r="J54" s="4" t="s">
        <v>78</v>
      </c>
    </row>
    <row r="55" spans="1:10" ht="16.5" customHeight="1">
      <c r="A55" s="4" t="s">
        <v>136</v>
      </c>
      <c r="B55" s="5" t="s">
        <v>40</v>
      </c>
      <c r="C55" s="16">
        <v>12.02</v>
      </c>
      <c r="D55" s="7">
        <f t="shared" si="10"/>
        <v>2.1854545454545455</v>
      </c>
      <c r="E55" s="6">
        <v>49119</v>
      </c>
      <c r="F55" s="17">
        <f t="shared" si="11"/>
        <v>3.2746</v>
      </c>
      <c r="G55" s="19"/>
      <c r="H55" s="19"/>
      <c r="I55" s="19"/>
      <c r="J55" s="4" t="s">
        <v>78</v>
      </c>
    </row>
    <row r="56" spans="1:10" s="3" customFormat="1" ht="16.5" customHeight="1">
      <c r="A56" s="34" t="s">
        <v>69</v>
      </c>
      <c r="B56" s="9" t="s">
        <v>57</v>
      </c>
      <c r="C56" s="35">
        <f>SUM(C58:C68)</f>
        <v>733.18</v>
      </c>
      <c r="D56" s="7"/>
      <c r="E56" s="10">
        <v>170602</v>
      </c>
      <c r="F56" s="17"/>
      <c r="G56" s="25"/>
      <c r="H56" s="25"/>
      <c r="I56" s="25"/>
      <c r="J56" s="4"/>
    </row>
    <row r="57" spans="1:10" s="3" customFormat="1" ht="16.5" customHeight="1">
      <c r="A57" s="39">
        <v>1</v>
      </c>
      <c r="B57" s="9" t="s">
        <v>126</v>
      </c>
      <c r="C57" s="35"/>
      <c r="D57" s="7"/>
      <c r="E57" s="10"/>
      <c r="F57" s="17"/>
      <c r="G57" s="25"/>
      <c r="H57" s="25"/>
      <c r="I57" s="25"/>
      <c r="J57" s="4"/>
    </row>
    <row r="58" spans="1:10" ht="16.5" customHeight="1">
      <c r="A58" s="4" t="s">
        <v>127</v>
      </c>
      <c r="B58" s="5" t="s">
        <v>41</v>
      </c>
      <c r="C58" s="16">
        <v>344.15</v>
      </c>
      <c r="D58" s="7">
        <f>C58/30</f>
        <v>11.471666666666666</v>
      </c>
      <c r="E58" s="6">
        <v>4577</v>
      </c>
      <c r="F58" s="17">
        <f>E58/8000</f>
        <v>0.57212499999999999</v>
      </c>
      <c r="G58" s="19"/>
      <c r="H58" s="19"/>
      <c r="I58" s="19"/>
      <c r="J58" s="4" t="s">
        <v>78</v>
      </c>
    </row>
    <row r="59" spans="1:10" ht="16.5" customHeight="1">
      <c r="A59" s="4" t="s">
        <v>72</v>
      </c>
      <c r="B59" s="5" t="s">
        <v>31</v>
      </c>
      <c r="C59" s="16">
        <v>39.21</v>
      </c>
      <c r="D59" s="7">
        <f t="shared" ref="D59:D68" si="12">C59/30</f>
        <v>1.3069999999999999</v>
      </c>
      <c r="E59" s="6">
        <v>17948</v>
      </c>
      <c r="F59" s="17">
        <f t="shared" ref="F59:F68" si="13">E59/8000</f>
        <v>2.2435</v>
      </c>
      <c r="G59" s="19"/>
      <c r="H59" s="19"/>
      <c r="I59" s="19"/>
      <c r="J59" s="4" t="s">
        <v>78</v>
      </c>
    </row>
    <row r="60" spans="1:10" ht="16.5" customHeight="1">
      <c r="A60" s="4" t="s">
        <v>130</v>
      </c>
      <c r="B60" s="5" t="s">
        <v>42</v>
      </c>
      <c r="C60" s="16">
        <v>103.72</v>
      </c>
      <c r="D60" s="7">
        <f t="shared" si="12"/>
        <v>3.4573333333333331</v>
      </c>
      <c r="E60" s="6">
        <v>6787</v>
      </c>
      <c r="F60" s="17">
        <f t="shared" si="13"/>
        <v>0.84837499999999999</v>
      </c>
      <c r="G60" s="19"/>
      <c r="H60" s="19"/>
      <c r="I60" s="19"/>
      <c r="J60" s="4" t="s">
        <v>78</v>
      </c>
    </row>
    <row r="61" spans="1:10" ht="16.5" customHeight="1">
      <c r="A61" s="4" t="s">
        <v>132</v>
      </c>
      <c r="B61" s="5" t="s">
        <v>30</v>
      </c>
      <c r="C61" s="16">
        <v>23.96</v>
      </c>
      <c r="D61" s="7">
        <f t="shared" si="12"/>
        <v>0.79866666666666675</v>
      </c>
      <c r="E61" s="6">
        <v>20814</v>
      </c>
      <c r="F61" s="17">
        <f t="shared" si="13"/>
        <v>2.60175</v>
      </c>
      <c r="G61" s="19"/>
      <c r="H61" s="19"/>
      <c r="I61" s="19"/>
      <c r="J61" s="4" t="s">
        <v>78</v>
      </c>
    </row>
    <row r="62" spans="1:10" ht="16.5" customHeight="1">
      <c r="A62" s="4" t="s">
        <v>134</v>
      </c>
      <c r="B62" s="5" t="s">
        <v>29</v>
      </c>
      <c r="C62" s="16">
        <v>32.69</v>
      </c>
      <c r="D62" s="7">
        <f t="shared" si="12"/>
        <v>1.0896666666666666</v>
      </c>
      <c r="E62" s="6">
        <v>18480</v>
      </c>
      <c r="F62" s="17">
        <f t="shared" si="13"/>
        <v>2.31</v>
      </c>
      <c r="G62" s="19"/>
      <c r="H62" s="19"/>
      <c r="I62" s="19"/>
      <c r="J62" s="4" t="s">
        <v>78</v>
      </c>
    </row>
    <row r="63" spans="1:10" ht="16.5" customHeight="1">
      <c r="A63" s="4" t="s">
        <v>136</v>
      </c>
      <c r="B63" s="5" t="s">
        <v>28</v>
      </c>
      <c r="C63" s="16">
        <v>89.25</v>
      </c>
      <c r="D63" s="7">
        <f t="shared" si="12"/>
        <v>2.9750000000000001</v>
      </c>
      <c r="E63" s="6">
        <v>5936</v>
      </c>
      <c r="F63" s="17">
        <f t="shared" si="13"/>
        <v>0.74199999999999999</v>
      </c>
      <c r="G63" s="19"/>
      <c r="H63" s="19"/>
      <c r="I63" s="19"/>
      <c r="J63" s="4" t="s">
        <v>78</v>
      </c>
    </row>
    <row r="64" spans="1:10" ht="16.5" customHeight="1">
      <c r="A64" s="4" t="s">
        <v>138</v>
      </c>
      <c r="B64" s="5" t="s">
        <v>27</v>
      </c>
      <c r="C64" s="16">
        <v>18.36</v>
      </c>
      <c r="D64" s="7">
        <f t="shared" si="12"/>
        <v>0.61199999999999999</v>
      </c>
      <c r="E64" s="6">
        <v>20776</v>
      </c>
      <c r="F64" s="17">
        <f t="shared" si="13"/>
        <v>2.597</v>
      </c>
      <c r="G64" s="19"/>
      <c r="H64" s="19"/>
      <c r="I64" s="19"/>
      <c r="J64" s="4" t="s">
        <v>78</v>
      </c>
    </row>
    <row r="65" spans="1:10" ht="16.5" customHeight="1">
      <c r="A65" s="4" t="s">
        <v>140</v>
      </c>
      <c r="B65" s="5" t="s">
        <v>43</v>
      </c>
      <c r="C65" s="16">
        <v>9.14</v>
      </c>
      <c r="D65" s="7">
        <f t="shared" si="12"/>
        <v>0.3046666666666667</v>
      </c>
      <c r="E65" s="6">
        <v>19970</v>
      </c>
      <c r="F65" s="17">
        <f t="shared" si="13"/>
        <v>2.4962499999999999</v>
      </c>
      <c r="G65" s="19"/>
      <c r="H65" s="19"/>
      <c r="I65" s="19"/>
      <c r="J65" s="4" t="s">
        <v>78</v>
      </c>
    </row>
    <row r="66" spans="1:10" ht="16.5" customHeight="1">
      <c r="A66" s="4" t="s">
        <v>142</v>
      </c>
      <c r="B66" s="5" t="s">
        <v>25</v>
      </c>
      <c r="C66" s="16">
        <v>14.7</v>
      </c>
      <c r="D66" s="7">
        <f t="shared" si="12"/>
        <v>0.49</v>
      </c>
      <c r="E66" s="6">
        <v>23685</v>
      </c>
      <c r="F66" s="17">
        <f t="shared" si="13"/>
        <v>2.9606249999999998</v>
      </c>
      <c r="G66" s="19"/>
      <c r="H66" s="19"/>
      <c r="I66" s="19"/>
      <c r="J66" s="4" t="s">
        <v>78</v>
      </c>
    </row>
    <row r="67" spans="1:10" ht="16.5" customHeight="1">
      <c r="A67" s="4" t="s">
        <v>144</v>
      </c>
      <c r="B67" s="5" t="s">
        <v>26</v>
      </c>
      <c r="C67" s="16">
        <v>6.8</v>
      </c>
      <c r="D67" s="7">
        <f t="shared" si="12"/>
        <v>0.22666666666666666</v>
      </c>
      <c r="E67" s="6">
        <v>16491</v>
      </c>
      <c r="F67" s="17">
        <f t="shared" si="13"/>
        <v>2.061375</v>
      </c>
      <c r="G67" s="19"/>
      <c r="H67" s="19"/>
      <c r="I67" s="19"/>
      <c r="J67" s="4" t="s">
        <v>78</v>
      </c>
    </row>
    <row r="68" spans="1:10" ht="16.5" customHeight="1">
      <c r="A68" s="4" t="s">
        <v>146</v>
      </c>
      <c r="B68" s="5" t="s">
        <v>44</v>
      </c>
      <c r="C68" s="16">
        <v>51.2</v>
      </c>
      <c r="D68" s="7">
        <f t="shared" si="12"/>
        <v>1.7066666666666668</v>
      </c>
      <c r="E68" s="6">
        <v>15138</v>
      </c>
      <c r="F68" s="17">
        <f t="shared" si="13"/>
        <v>1.89225</v>
      </c>
      <c r="G68" s="19"/>
      <c r="H68" s="19"/>
      <c r="I68" s="19"/>
      <c r="J68" s="4" t="s">
        <v>78</v>
      </c>
    </row>
    <row r="69" spans="1:10" s="3" customFormat="1" ht="16.5" customHeight="1">
      <c r="A69" s="34" t="s">
        <v>70</v>
      </c>
      <c r="B69" s="9" t="s">
        <v>58</v>
      </c>
      <c r="C69" s="26">
        <v>305</v>
      </c>
      <c r="D69" s="11"/>
      <c r="E69" s="10"/>
      <c r="F69" s="18"/>
      <c r="G69" s="25"/>
      <c r="H69" s="25"/>
      <c r="I69" s="25"/>
      <c r="J69" s="27"/>
    </row>
    <row r="70" spans="1:10" ht="15.75">
      <c r="A70" s="41"/>
      <c r="B70" s="74" t="s">
        <v>124</v>
      </c>
      <c r="C70" s="75">
        <v>10574.87</v>
      </c>
      <c r="D70" s="75"/>
      <c r="E70" s="76">
        <v>1747147</v>
      </c>
      <c r="F70" s="75"/>
      <c r="G70" s="41"/>
      <c r="H70" s="41"/>
      <c r="I70" s="41"/>
      <c r="J70" s="41"/>
    </row>
    <row r="71" spans="1:10" ht="15.75">
      <c r="A71" s="41" t="s">
        <v>63</v>
      </c>
      <c r="B71" s="55" t="s">
        <v>125</v>
      </c>
      <c r="C71" s="75">
        <f>SUM(C73:C89)</f>
        <v>555.94000000000005</v>
      </c>
      <c r="D71" s="75"/>
      <c r="E71" s="76">
        <f>SUM(E73:E89)</f>
        <v>180882</v>
      </c>
      <c r="F71" s="75"/>
      <c r="G71" s="46"/>
      <c r="H71" s="46"/>
      <c r="I71" s="46"/>
      <c r="J71" s="46"/>
    </row>
    <row r="72" spans="1:10" ht="15.75">
      <c r="A72" s="44">
        <v>1</v>
      </c>
      <c r="B72" s="56" t="s">
        <v>126</v>
      </c>
      <c r="C72" s="77"/>
      <c r="D72" s="77"/>
      <c r="E72" s="76"/>
      <c r="F72" s="77"/>
      <c r="G72" s="57"/>
      <c r="H72" s="57"/>
      <c r="I72" s="57"/>
      <c r="J72" s="57"/>
    </row>
    <row r="73" spans="1:10" ht="15.75">
      <c r="A73" s="57" t="s">
        <v>127</v>
      </c>
      <c r="B73" s="58" t="s">
        <v>128</v>
      </c>
      <c r="C73" s="78">
        <v>5.05</v>
      </c>
      <c r="D73" s="7">
        <v>0.16833333333333333</v>
      </c>
      <c r="E73" s="79">
        <v>15459</v>
      </c>
      <c r="F73" s="17">
        <v>1.9323749999999997</v>
      </c>
      <c r="G73" s="57"/>
      <c r="H73" s="51"/>
      <c r="I73" s="51"/>
      <c r="J73" s="51" t="s">
        <v>78</v>
      </c>
    </row>
    <row r="74" spans="1:10" ht="15.75">
      <c r="A74" s="57" t="s">
        <v>72</v>
      </c>
      <c r="B74" s="59" t="s">
        <v>129</v>
      </c>
      <c r="C74" s="78">
        <v>18.010000000000002</v>
      </c>
      <c r="D74" s="7">
        <v>0.60033333333333339</v>
      </c>
      <c r="E74" s="79">
        <v>15336</v>
      </c>
      <c r="F74" s="17">
        <v>1.9170000000000003</v>
      </c>
      <c r="G74" s="57"/>
      <c r="H74" s="51"/>
      <c r="I74" s="51"/>
      <c r="J74" s="51" t="s">
        <v>78</v>
      </c>
    </row>
    <row r="75" spans="1:10" ht="15.75">
      <c r="A75" s="57" t="s">
        <v>130</v>
      </c>
      <c r="B75" s="59" t="s">
        <v>131</v>
      </c>
      <c r="C75" s="78">
        <v>27.43</v>
      </c>
      <c r="D75" s="7">
        <v>0.91433333333333333</v>
      </c>
      <c r="E75" s="79">
        <v>13722</v>
      </c>
      <c r="F75" s="17">
        <v>1.7152500000000002</v>
      </c>
      <c r="G75" s="57"/>
      <c r="H75" s="51"/>
      <c r="I75" s="51"/>
      <c r="J75" s="51" t="s">
        <v>78</v>
      </c>
    </row>
    <row r="76" spans="1:10" ht="15.75">
      <c r="A76" s="57" t="s">
        <v>132</v>
      </c>
      <c r="B76" s="59" t="s">
        <v>133</v>
      </c>
      <c r="C76" s="78">
        <v>21.48</v>
      </c>
      <c r="D76" s="7">
        <v>0.71599999999999997</v>
      </c>
      <c r="E76" s="79">
        <v>13776</v>
      </c>
      <c r="F76" s="17">
        <v>1.722</v>
      </c>
      <c r="G76" s="57"/>
      <c r="H76" s="51"/>
      <c r="I76" s="51"/>
      <c r="J76" s="51" t="s">
        <v>78</v>
      </c>
    </row>
    <row r="77" spans="1:10" ht="15.75">
      <c r="A77" s="57" t="s">
        <v>134</v>
      </c>
      <c r="B77" s="59" t="s">
        <v>135</v>
      </c>
      <c r="C77" s="78">
        <v>55.52</v>
      </c>
      <c r="D77" s="7">
        <v>1.1104000000000001</v>
      </c>
      <c r="E77" s="79">
        <v>4853</v>
      </c>
      <c r="F77" s="17">
        <v>0.97060000000000002</v>
      </c>
      <c r="G77" s="57" t="s">
        <v>78</v>
      </c>
      <c r="H77" s="51"/>
      <c r="I77" s="51"/>
      <c r="J77" s="51" t="s">
        <v>78</v>
      </c>
    </row>
    <row r="78" spans="1:10" ht="15.75">
      <c r="A78" s="57" t="s">
        <v>136</v>
      </c>
      <c r="B78" s="59" t="s">
        <v>137</v>
      </c>
      <c r="C78" s="78">
        <v>53.45</v>
      </c>
      <c r="D78" s="7">
        <v>1.069</v>
      </c>
      <c r="E78" s="79">
        <v>4387</v>
      </c>
      <c r="F78" s="17">
        <v>0.87739999999999996</v>
      </c>
      <c r="G78" s="57" t="s">
        <v>78</v>
      </c>
      <c r="H78" s="51"/>
      <c r="I78" s="51"/>
      <c r="J78" s="51" t="s">
        <v>78</v>
      </c>
    </row>
    <row r="79" spans="1:10" ht="15.75">
      <c r="A79" s="57" t="s">
        <v>138</v>
      </c>
      <c r="B79" s="59" t="s">
        <v>139</v>
      </c>
      <c r="C79" s="78">
        <v>19.239999999999998</v>
      </c>
      <c r="D79" s="7">
        <v>0.64133333333333331</v>
      </c>
      <c r="E79" s="79">
        <v>7843</v>
      </c>
      <c r="F79" s="17">
        <v>0.980375</v>
      </c>
      <c r="G79" s="57"/>
      <c r="H79" s="51"/>
      <c r="I79" s="51"/>
      <c r="J79" s="51" t="s">
        <v>78</v>
      </c>
    </row>
    <row r="80" spans="1:10" ht="15.75">
      <c r="A80" s="57" t="s">
        <v>140</v>
      </c>
      <c r="B80" s="59" t="s">
        <v>141</v>
      </c>
      <c r="C80" s="78">
        <v>25.75</v>
      </c>
      <c r="D80" s="7">
        <v>0.85833333333333328</v>
      </c>
      <c r="E80" s="79">
        <v>12384</v>
      </c>
      <c r="F80" s="17">
        <v>1.548</v>
      </c>
      <c r="G80" s="57"/>
      <c r="H80" s="51"/>
      <c r="I80" s="51"/>
      <c r="J80" s="51" t="s">
        <v>78</v>
      </c>
    </row>
    <row r="81" spans="1:10" ht="15.75">
      <c r="A81" s="57" t="s">
        <v>142</v>
      </c>
      <c r="B81" s="59" t="s">
        <v>143</v>
      </c>
      <c r="C81" s="78">
        <v>23.85</v>
      </c>
      <c r="D81" s="7">
        <v>0.79500000000000004</v>
      </c>
      <c r="E81" s="79">
        <v>10799</v>
      </c>
      <c r="F81" s="17">
        <v>1.3498749999999999</v>
      </c>
      <c r="G81" s="57"/>
      <c r="H81" s="51"/>
      <c r="I81" s="51"/>
      <c r="J81" s="51" t="s">
        <v>78</v>
      </c>
    </row>
    <row r="82" spans="1:10" ht="15.75">
      <c r="A82" s="57" t="s">
        <v>144</v>
      </c>
      <c r="B82" s="59" t="s">
        <v>145</v>
      </c>
      <c r="C82" s="78">
        <v>40.869999999999997</v>
      </c>
      <c r="D82" s="7">
        <v>1.3623333333333332</v>
      </c>
      <c r="E82" s="79">
        <v>15802</v>
      </c>
      <c r="F82" s="17">
        <v>1.97525</v>
      </c>
      <c r="G82" s="57"/>
      <c r="H82" s="51"/>
      <c r="I82" s="51"/>
      <c r="J82" s="51"/>
    </row>
    <row r="83" spans="1:10" ht="15.75">
      <c r="A83" s="57" t="s">
        <v>146</v>
      </c>
      <c r="B83" s="59" t="s">
        <v>147</v>
      </c>
      <c r="C83" s="78">
        <v>13.32</v>
      </c>
      <c r="D83" s="7">
        <v>0.44400000000000001</v>
      </c>
      <c r="E83" s="79">
        <v>10312</v>
      </c>
      <c r="F83" s="17">
        <v>1.2890000000000001</v>
      </c>
      <c r="G83" s="57"/>
      <c r="H83" s="51" t="s">
        <v>78</v>
      </c>
      <c r="I83" s="51"/>
      <c r="J83" s="51" t="s">
        <v>78</v>
      </c>
    </row>
    <row r="84" spans="1:10" ht="15.75">
      <c r="A84" s="57" t="s">
        <v>148</v>
      </c>
      <c r="B84" s="59" t="s">
        <v>149</v>
      </c>
      <c r="C84" s="78">
        <v>12.55</v>
      </c>
      <c r="D84" s="7">
        <v>0.41833333333333333</v>
      </c>
      <c r="E84" s="79">
        <v>8167</v>
      </c>
      <c r="F84" s="17">
        <v>1.020875</v>
      </c>
      <c r="G84" s="57"/>
      <c r="H84" s="51"/>
      <c r="I84" s="51"/>
      <c r="J84" s="51" t="s">
        <v>78</v>
      </c>
    </row>
    <row r="85" spans="1:10" ht="15.75">
      <c r="A85" s="57" t="s">
        <v>150</v>
      </c>
      <c r="B85" s="59" t="s">
        <v>151</v>
      </c>
      <c r="C85" s="78">
        <v>13.3</v>
      </c>
      <c r="D85" s="7">
        <v>0.44333333333333336</v>
      </c>
      <c r="E85" s="79">
        <v>16072</v>
      </c>
      <c r="F85" s="17">
        <v>2.0089999999999999</v>
      </c>
      <c r="G85" s="57"/>
      <c r="H85" s="51"/>
      <c r="I85" s="51"/>
      <c r="J85" s="51" t="s">
        <v>78</v>
      </c>
    </row>
    <row r="86" spans="1:10" ht="15.75">
      <c r="A86" s="57" t="s">
        <v>152</v>
      </c>
      <c r="B86" s="59" t="s">
        <v>153</v>
      </c>
      <c r="C86" s="78">
        <v>52.98</v>
      </c>
      <c r="D86" s="7">
        <v>1.7659999999999996</v>
      </c>
      <c r="E86" s="79">
        <v>13906</v>
      </c>
      <c r="F86" s="17">
        <v>1.7382500000000001</v>
      </c>
      <c r="G86" s="57"/>
      <c r="H86" s="51"/>
      <c r="I86" s="51"/>
      <c r="J86" s="51"/>
    </row>
    <row r="87" spans="1:10" ht="15.75">
      <c r="A87" s="57" t="s">
        <v>154</v>
      </c>
      <c r="B87" s="59" t="s">
        <v>155</v>
      </c>
      <c r="C87" s="78">
        <v>52.28</v>
      </c>
      <c r="D87" s="7">
        <v>1.7426666666666668</v>
      </c>
      <c r="E87" s="79">
        <v>6495</v>
      </c>
      <c r="F87" s="17">
        <v>0.81187500000000001</v>
      </c>
      <c r="G87" s="57"/>
      <c r="H87" s="51"/>
      <c r="I87" s="51"/>
      <c r="J87" s="51" t="s">
        <v>78</v>
      </c>
    </row>
    <row r="88" spans="1:10" ht="15.75">
      <c r="A88" s="57" t="s">
        <v>156</v>
      </c>
      <c r="B88" s="59" t="s">
        <v>157</v>
      </c>
      <c r="C88" s="78">
        <v>20.56</v>
      </c>
      <c r="D88" s="7">
        <v>0.68533333333333313</v>
      </c>
      <c r="E88" s="79">
        <v>8045</v>
      </c>
      <c r="F88" s="17">
        <v>1.005625</v>
      </c>
      <c r="G88" s="57"/>
      <c r="H88" s="51"/>
      <c r="I88" s="51"/>
      <c r="J88" s="51" t="s">
        <v>78</v>
      </c>
    </row>
    <row r="89" spans="1:10" ht="15.75">
      <c r="A89" s="57" t="s">
        <v>158</v>
      </c>
      <c r="B89" s="59" t="s">
        <v>159</v>
      </c>
      <c r="C89" s="78">
        <v>100.3</v>
      </c>
      <c r="D89" s="7">
        <v>2.0059999999999998</v>
      </c>
      <c r="E89" s="79">
        <v>3524</v>
      </c>
      <c r="F89" s="17">
        <v>0.70480000000000009</v>
      </c>
      <c r="G89" s="57" t="s">
        <v>78</v>
      </c>
      <c r="H89" s="51"/>
      <c r="I89" s="51"/>
      <c r="J89" s="51" t="s">
        <v>78</v>
      </c>
    </row>
    <row r="90" spans="1:10" ht="15.75">
      <c r="A90" s="44" t="s">
        <v>64</v>
      </c>
      <c r="B90" s="56" t="s">
        <v>160</v>
      </c>
      <c r="C90" s="75">
        <f>SUM(C92:C109)</f>
        <v>579.04</v>
      </c>
      <c r="D90" s="7"/>
      <c r="E90" s="76">
        <v>177160</v>
      </c>
      <c r="F90" s="17"/>
      <c r="G90" s="57"/>
      <c r="H90" s="57"/>
      <c r="I90" s="57"/>
      <c r="J90" s="57"/>
    </row>
    <row r="91" spans="1:10" ht="15.75">
      <c r="A91" s="44">
        <v>1</v>
      </c>
      <c r="B91" s="56" t="s">
        <v>126</v>
      </c>
      <c r="C91" s="75"/>
      <c r="D91" s="7"/>
      <c r="E91" s="76"/>
      <c r="F91" s="17"/>
      <c r="G91" s="57"/>
      <c r="H91" s="57"/>
      <c r="I91" s="57"/>
      <c r="J91" s="57"/>
    </row>
    <row r="92" spans="1:10" ht="15.75">
      <c r="A92" s="57" t="s">
        <v>127</v>
      </c>
      <c r="B92" s="58" t="s">
        <v>161</v>
      </c>
      <c r="C92" s="78">
        <v>12.75</v>
      </c>
      <c r="D92" s="7">
        <v>0.42499999999999999</v>
      </c>
      <c r="E92" s="79">
        <v>20949</v>
      </c>
      <c r="F92" s="17">
        <v>2.6186250000000002</v>
      </c>
      <c r="G92" s="57"/>
      <c r="H92" s="57"/>
      <c r="I92" s="57"/>
      <c r="J92" s="57" t="s">
        <v>78</v>
      </c>
    </row>
    <row r="93" spans="1:10" ht="15.75">
      <c r="A93" s="57" t="s">
        <v>72</v>
      </c>
      <c r="B93" s="59" t="s">
        <v>162</v>
      </c>
      <c r="C93" s="78">
        <v>20.21</v>
      </c>
      <c r="D93" s="7">
        <v>0.67366666666666675</v>
      </c>
      <c r="E93" s="79">
        <v>11063</v>
      </c>
      <c r="F93" s="17">
        <v>1.3828749999999999</v>
      </c>
      <c r="G93" s="57"/>
      <c r="H93" s="57"/>
      <c r="I93" s="57"/>
      <c r="J93" s="57" t="s">
        <v>78</v>
      </c>
    </row>
    <row r="94" spans="1:10" ht="15.75">
      <c r="A94" s="57" t="s">
        <v>130</v>
      </c>
      <c r="B94" s="59" t="s">
        <v>163</v>
      </c>
      <c r="C94" s="78">
        <v>7.48</v>
      </c>
      <c r="D94" s="7">
        <v>0.24933333333333332</v>
      </c>
      <c r="E94" s="79">
        <v>7433</v>
      </c>
      <c r="F94" s="17">
        <v>0.92912499999999998</v>
      </c>
      <c r="G94" s="57"/>
      <c r="H94" s="57"/>
      <c r="I94" s="57"/>
      <c r="J94" s="51" t="s">
        <v>78</v>
      </c>
    </row>
    <row r="95" spans="1:10" ht="15.75">
      <c r="A95" s="57" t="s">
        <v>132</v>
      </c>
      <c r="B95" s="59" t="s">
        <v>164</v>
      </c>
      <c r="C95" s="78">
        <v>6.11</v>
      </c>
      <c r="D95" s="7">
        <v>0.20366666666666672</v>
      </c>
      <c r="E95" s="79">
        <v>8269</v>
      </c>
      <c r="F95" s="17">
        <v>1.033625</v>
      </c>
      <c r="G95" s="57"/>
      <c r="H95" s="57"/>
      <c r="I95" s="57"/>
      <c r="J95" s="57" t="s">
        <v>78</v>
      </c>
    </row>
    <row r="96" spans="1:10" ht="15.75">
      <c r="A96" s="57" t="s">
        <v>134</v>
      </c>
      <c r="B96" s="59" t="s">
        <v>165</v>
      </c>
      <c r="C96" s="78">
        <v>27.42</v>
      </c>
      <c r="D96" s="7">
        <v>0.91400000000000003</v>
      </c>
      <c r="E96" s="79">
        <v>13503</v>
      </c>
      <c r="F96" s="17">
        <v>1.687875</v>
      </c>
      <c r="G96" s="57"/>
      <c r="H96" s="57"/>
      <c r="I96" s="57"/>
      <c r="J96" s="57" t="s">
        <v>78</v>
      </c>
    </row>
    <row r="97" spans="1:10" ht="15.75">
      <c r="A97" s="57" t="s">
        <v>136</v>
      </c>
      <c r="B97" s="59" t="s">
        <v>166</v>
      </c>
      <c r="C97" s="78">
        <v>8.57</v>
      </c>
      <c r="D97" s="7">
        <v>0.28566666666666668</v>
      </c>
      <c r="E97" s="79">
        <v>8388</v>
      </c>
      <c r="F97" s="17">
        <v>1.0485</v>
      </c>
      <c r="G97" s="57"/>
      <c r="H97" s="57"/>
      <c r="I97" s="57"/>
      <c r="J97" s="57" t="s">
        <v>78</v>
      </c>
    </row>
    <row r="98" spans="1:10" ht="15.75">
      <c r="A98" s="57" t="s">
        <v>138</v>
      </c>
      <c r="B98" s="59" t="s">
        <v>167</v>
      </c>
      <c r="C98" s="78">
        <v>9.5</v>
      </c>
      <c r="D98" s="7">
        <v>0.31666666666666665</v>
      </c>
      <c r="E98" s="79">
        <v>9956</v>
      </c>
      <c r="F98" s="17">
        <v>1.2444999999999999</v>
      </c>
      <c r="G98" s="57"/>
      <c r="H98" s="57"/>
      <c r="I98" s="57"/>
      <c r="J98" s="57" t="s">
        <v>78</v>
      </c>
    </row>
    <row r="99" spans="1:10" ht="15.75">
      <c r="A99" s="57" t="s">
        <v>140</v>
      </c>
      <c r="B99" s="59" t="s">
        <v>168</v>
      </c>
      <c r="C99" s="78">
        <v>7.35</v>
      </c>
      <c r="D99" s="7">
        <v>0.245</v>
      </c>
      <c r="E99" s="79">
        <v>9323</v>
      </c>
      <c r="F99" s="17">
        <v>1.165375</v>
      </c>
      <c r="G99" s="57"/>
      <c r="H99" s="57"/>
      <c r="I99" s="57"/>
      <c r="J99" s="57" t="s">
        <v>78</v>
      </c>
    </row>
    <row r="100" spans="1:10" ht="15.75">
      <c r="A100" s="57" t="s">
        <v>142</v>
      </c>
      <c r="B100" s="59" t="s">
        <v>169</v>
      </c>
      <c r="C100" s="78">
        <v>8.27</v>
      </c>
      <c r="D100" s="7">
        <v>0.27566666666666667</v>
      </c>
      <c r="E100" s="79">
        <v>8370</v>
      </c>
      <c r="F100" s="17">
        <v>1.0462499999999999</v>
      </c>
      <c r="G100" s="57"/>
      <c r="H100" s="57"/>
      <c r="I100" s="57"/>
      <c r="J100" s="57" t="s">
        <v>78</v>
      </c>
    </row>
    <row r="101" spans="1:10" ht="15.75">
      <c r="A101" s="57" t="s">
        <v>144</v>
      </c>
      <c r="B101" s="59" t="s">
        <v>170</v>
      </c>
      <c r="C101" s="78">
        <v>13.24</v>
      </c>
      <c r="D101" s="7">
        <v>0.44133333333333336</v>
      </c>
      <c r="E101" s="79">
        <v>7038</v>
      </c>
      <c r="F101" s="17">
        <v>0.87975000000000003</v>
      </c>
      <c r="G101" s="57"/>
      <c r="H101" s="57"/>
      <c r="I101" s="57"/>
      <c r="J101" s="51" t="s">
        <v>78</v>
      </c>
    </row>
    <row r="102" spans="1:10" ht="15.75">
      <c r="A102" s="57" t="s">
        <v>146</v>
      </c>
      <c r="B102" s="59" t="s">
        <v>171</v>
      </c>
      <c r="C102" s="78">
        <v>51.13</v>
      </c>
      <c r="D102" s="7">
        <v>1.7043333333333335</v>
      </c>
      <c r="E102" s="79">
        <v>6712</v>
      </c>
      <c r="F102" s="17">
        <v>0.83899999999999997</v>
      </c>
      <c r="G102" s="57"/>
      <c r="H102" s="57"/>
      <c r="I102" s="57"/>
      <c r="J102" s="57" t="s">
        <v>78</v>
      </c>
    </row>
    <row r="103" spans="1:10" ht="15.75">
      <c r="A103" s="57" t="s">
        <v>148</v>
      </c>
      <c r="B103" s="59" t="s">
        <v>172</v>
      </c>
      <c r="C103" s="78">
        <v>57.95</v>
      </c>
      <c r="D103" s="7">
        <v>1.9316666666666669</v>
      </c>
      <c r="E103" s="79">
        <v>5437</v>
      </c>
      <c r="F103" s="17">
        <v>0.67962500000000003</v>
      </c>
      <c r="G103" s="57"/>
      <c r="H103" s="57"/>
      <c r="I103" s="57"/>
      <c r="J103" s="57" t="s">
        <v>78</v>
      </c>
    </row>
    <row r="104" spans="1:10" ht="15.75">
      <c r="A104" s="57" t="s">
        <v>150</v>
      </c>
      <c r="B104" s="59" t="s">
        <v>173</v>
      </c>
      <c r="C104" s="78">
        <v>52.17</v>
      </c>
      <c r="D104" s="7">
        <v>1.7390000000000001</v>
      </c>
      <c r="E104" s="79">
        <v>11788</v>
      </c>
      <c r="F104" s="17">
        <v>1.4735</v>
      </c>
      <c r="G104" s="57"/>
      <c r="H104" s="57"/>
      <c r="I104" s="57"/>
      <c r="J104" s="57"/>
    </row>
    <row r="105" spans="1:10" ht="15.75">
      <c r="A105" s="57" t="s">
        <v>152</v>
      </c>
      <c r="B105" s="59" t="s">
        <v>174</v>
      </c>
      <c r="C105" s="78">
        <v>37.380000000000003</v>
      </c>
      <c r="D105" s="7">
        <v>1.246</v>
      </c>
      <c r="E105" s="79">
        <v>13434</v>
      </c>
      <c r="F105" s="17">
        <v>1.6792499999999999</v>
      </c>
      <c r="G105" s="57"/>
      <c r="H105" s="57"/>
      <c r="I105" s="57"/>
      <c r="J105" s="57"/>
    </row>
    <row r="106" spans="1:10" ht="15.75">
      <c r="A106" s="57" t="s">
        <v>154</v>
      </c>
      <c r="B106" s="59" t="s">
        <v>175</v>
      </c>
      <c r="C106" s="78">
        <v>43.14</v>
      </c>
      <c r="D106" s="7">
        <v>1.4379999999999997</v>
      </c>
      <c r="E106" s="79">
        <v>12977</v>
      </c>
      <c r="F106" s="17">
        <v>1.622125</v>
      </c>
      <c r="G106" s="57"/>
      <c r="H106" s="57"/>
      <c r="I106" s="57"/>
      <c r="J106" s="57"/>
    </row>
    <row r="107" spans="1:10" ht="15.75">
      <c r="A107" s="57" t="s">
        <v>156</v>
      </c>
      <c r="B107" s="59" t="s">
        <v>176</v>
      </c>
      <c r="C107" s="78">
        <v>34.130000000000003</v>
      </c>
      <c r="D107" s="7">
        <v>1.1376666666666668</v>
      </c>
      <c r="E107" s="79">
        <v>9888</v>
      </c>
      <c r="F107" s="17">
        <v>1.236</v>
      </c>
      <c r="G107" s="57"/>
      <c r="H107" s="57"/>
      <c r="I107" s="57"/>
      <c r="J107" s="57"/>
    </row>
    <row r="108" spans="1:10" ht="15.75">
      <c r="A108" s="57" t="s">
        <v>158</v>
      </c>
      <c r="B108" s="59" t="s">
        <v>177</v>
      </c>
      <c r="C108" s="78">
        <v>92.91</v>
      </c>
      <c r="D108" s="7">
        <v>3.097</v>
      </c>
      <c r="E108" s="79">
        <v>8686</v>
      </c>
      <c r="F108" s="17">
        <v>1.08575</v>
      </c>
      <c r="G108" s="57"/>
      <c r="H108" s="57"/>
      <c r="I108" s="57"/>
      <c r="J108" s="57"/>
    </row>
    <row r="109" spans="1:10" ht="15.75">
      <c r="A109" s="57" t="s">
        <v>178</v>
      </c>
      <c r="B109" s="59" t="s">
        <v>179</v>
      </c>
      <c r="C109" s="78">
        <v>89.33</v>
      </c>
      <c r="D109" s="7">
        <v>2.9776666666666665</v>
      </c>
      <c r="E109" s="79">
        <v>3946</v>
      </c>
      <c r="F109" s="17">
        <v>0.49325000000000002</v>
      </c>
      <c r="G109" s="57"/>
      <c r="H109" s="57"/>
      <c r="I109" s="57"/>
      <c r="J109" s="57" t="s">
        <v>78</v>
      </c>
    </row>
    <row r="110" spans="1:10" ht="15.75">
      <c r="A110" s="44" t="s">
        <v>65</v>
      </c>
      <c r="B110" s="56" t="s">
        <v>180</v>
      </c>
      <c r="C110" s="75">
        <f>SUM(C112:C131)</f>
        <v>412.24900000000002</v>
      </c>
      <c r="D110" s="7"/>
      <c r="E110" s="76">
        <v>215525</v>
      </c>
      <c r="F110" s="17"/>
      <c r="G110" s="57"/>
      <c r="H110" s="57"/>
      <c r="I110" s="57"/>
      <c r="J110" s="57"/>
    </row>
    <row r="111" spans="1:10" ht="15.75">
      <c r="A111" s="44">
        <v>1</v>
      </c>
      <c r="B111" s="56" t="s">
        <v>126</v>
      </c>
      <c r="C111" s="75"/>
      <c r="D111" s="7"/>
      <c r="E111" s="76"/>
      <c r="F111" s="17"/>
      <c r="G111" s="57"/>
      <c r="H111" s="57"/>
      <c r="I111" s="57"/>
      <c r="J111" s="57"/>
    </row>
    <row r="112" spans="1:10" ht="15.75">
      <c r="A112" s="57" t="s">
        <v>127</v>
      </c>
      <c r="B112" s="58" t="s">
        <v>181</v>
      </c>
      <c r="C112" s="78">
        <v>13.14</v>
      </c>
      <c r="D112" s="7">
        <v>0.43799999999999994</v>
      </c>
      <c r="E112" s="79">
        <v>21429</v>
      </c>
      <c r="F112" s="17">
        <v>2.6786249999999994</v>
      </c>
      <c r="G112" s="57"/>
      <c r="H112" s="57"/>
      <c r="I112" s="57"/>
      <c r="J112" s="57" t="s">
        <v>78</v>
      </c>
    </row>
    <row r="113" spans="1:10" ht="15.75">
      <c r="A113" s="57" t="s">
        <v>72</v>
      </c>
      <c r="B113" s="60" t="s">
        <v>182</v>
      </c>
      <c r="C113" s="78">
        <v>22.364999999999998</v>
      </c>
      <c r="D113" s="7">
        <v>0.74549999999999994</v>
      </c>
      <c r="E113" s="79">
        <v>9737</v>
      </c>
      <c r="F113" s="17">
        <v>1.217125</v>
      </c>
      <c r="G113" s="57"/>
      <c r="H113" s="57"/>
      <c r="I113" s="57"/>
      <c r="J113" s="57" t="s">
        <v>78</v>
      </c>
    </row>
    <row r="114" spans="1:10" ht="15.75">
      <c r="A114" s="57" t="s">
        <v>127</v>
      </c>
      <c r="B114" s="60" t="s">
        <v>183</v>
      </c>
      <c r="C114" s="78">
        <v>20.14</v>
      </c>
      <c r="D114" s="7">
        <v>0.67133333333333345</v>
      </c>
      <c r="E114" s="79">
        <v>11227</v>
      </c>
      <c r="F114" s="17">
        <v>1.403375</v>
      </c>
      <c r="G114" s="57"/>
      <c r="H114" s="57"/>
      <c r="I114" s="57"/>
      <c r="J114" s="57" t="s">
        <v>78</v>
      </c>
    </row>
    <row r="115" spans="1:10" ht="15.75">
      <c r="A115" s="57" t="s">
        <v>127</v>
      </c>
      <c r="B115" s="60" t="s">
        <v>184</v>
      </c>
      <c r="C115" s="78">
        <v>8.5670000000000002</v>
      </c>
      <c r="D115" s="7">
        <v>0.28556666666666669</v>
      </c>
      <c r="E115" s="79">
        <v>8303</v>
      </c>
      <c r="F115" s="17">
        <v>1.0378750000000001</v>
      </c>
      <c r="G115" s="57"/>
      <c r="H115" s="57"/>
      <c r="I115" s="57"/>
      <c r="J115" s="57" t="s">
        <v>78</v>
      </c>
    </row>
    <row r="116" spans="1:10" ht="15.75">
      <c r="A116" s="57" t="s">
        <v>127</v>
      </c>
      <c r="B116" s="60" t="s">
        <v>185</v>
      </c>
      <c r="C116" s="78">
        <v>17.396000000000001</v>
      </c>
      <c r="D116" s="7">
        <v>0.57986666666666664</v>
      </c>
      <c r="E116" s="79">
        <v>10691</v>
      </c>
      <c r="F116" s="17">
        <v>1.3363750000000001</v>
      </c>
      <c r="G116" s="57"/>
      <c r="H116" s="57"/>
      <c r="I116" s="57"/>
      <c r="J116" s="57" t="s">
        <v>78</v>
      </c>
    </row>
    <row r="117" spans="1:10" ht="15.75">
      <c r="A117" s="57" t="s">
        <v>127</v>
      </c>
      <c r="B117" s="60" t="s">
        <v>186</v>
      </c>
      <c r="C117" s="78">
        <v>14.180999999999999</v>
      </c>
      <c r="D117" s="7">
        <v>0.47269999999999995</v>
      </c>
      <c r="E117" s="79">
        <v>11864</v>
      </c>
      <c r="F117" s="17">
        <v>1.4830000000000001</v>
      </c>
      <c r="G117" s="57"/>
      <c r="H117" s="57"/>
      <c r="I117" s="57"/>
      <c r="J117" s="57" t="s">
        <v>78</v>
      </c>
    </row>
    <row r="118" spans="1:10" ht="15.75">
      <c r="A118" s="57" t="s">
        <v>127</v>
      </c>
      <c r="B118" s="60" t="s">
        <v>187</v>
      </c>
      <c r="C118" s="78">
        <v>11.89</v>
      </c>
      <c r="D118" s="7">
        <v>0.39633333333333343</v>
      </c>
      <c r="E118" s="79">
        <v>9017</v>
      </c>
      <c r="F118" s="17">
        <v>1.1271249999999999</v>
      </c>
      <c r="G118" s="57"/>
      <c r="H118" s="57"/>
      <c r="I118" s="57"/>
      <c r="J118" s="57" t="s">
        <v>78</v>
      </c>
    </row>
    <row r="119" spans="1:10" ht="15.75">
      <c r="A119" s="57" t="s">
        <v>127</v>
      </c>
      <c r="B119" s="61" t="s">
        <v>188</v>
      </c>
      <c r="C119" s="78">
        <v>12.4</v>
      </c>
      <c r="D119" s="7">
        <v>0.41333333333333333</v>
      </c>
      <c r="E119" s="79">
        <v>10143</v>
      </c>
      <c r="F119" s="17">
        <v>1.2678750000000001</v>
      </c>
      <c r="G119" s="57"/>
      <c r="H119" s="57"/>
      <c r="I119" s="57"/>
      <c r="J119" s="57" t="s">
        <v>78</v>
      </c>
    </row>
    <row r="120" spans="1:10" ht="15.75">
      <c r="A120" s="57" t="s">
        <v>127</v>
      </c>
      <c r="B120" s="61" t="s">
        <v>189</v>
      </c>
      <c r="C120" s="78">
        <v>20.666</v>
      </c>
      <c r="D120" s="7">
        <v>0.41332000000000002</v>
      </c>
      <c r="E120" s="79">
        <v>7012</v>
      </c>
      <c r="F120" s="17">
        <v>1.4024000000000001</v>
      </c>
      <c r="G120" s="57" t="s">
        <v>78</v>
      </c>
      <c r="H120" s="57"/>
      <c r="I120" s="57"/>
      <c r="J120" s="57" t="s">
        <v>78</v>
      </c>
    </row>
    <row r="121" spans="1:10" ht="15.75">
      <c r="A121" s="57" t="s">
        <v>144</v>
      </c>
      <c r="B121" s="61" t="s">
        <v>190</v>
      </c>
      <c r="C121" s="78">
        <v>22.609000000000002</v>
      </c>
      <c r="D121" s="7">
        <v>0.75363333333333349</v>
      </c>
      <c r="E121" s="79">
        <v>7521</v>
      </c>
      <c r="F121" s="17">
        <v>0.94012499999999999</v>
      </c>
      <c r="G121" s="57"/>
      <c r="H121" s="57"/>
      <c r="I121" s="57"/>
      <c r="J121" s="51" t="s">
        <v>78</v>
      </c>
    </row>
    <row r="122" spans="1:10" ht="15.75">
      <c r="A122" s="57" t="s">
        <v>127</v>
      </c>
      <c r="B122" s="61" t="s">
        <v>191</v>
      </c>
      <c r="C122" s="78">
        <v>33.21</v>
      </c>
      <c r="D122" s="7">
        <v>1.107</v>
      </c>
      <c r="E122" s="79">
        <v>10240</v>
      </c>
      <c r="F122" s="17">
        <v>1.28</v>
      </c>
      <c r="G122" s="57"/>
      <c r="H122" s="57"/>
      <c r="I122" s="57"/>
      <c r="J122" s="57"/>
    </row>
    <row r="123" spans="1:10" ht="15.75">
      <c r="A123" s="57" t="s">
        <v>127</v>
      </c>
      <c r="B123" s="61" t="s">
        <v>192</v>
      </c>
      <c r="C123" s="78">
        <v>29.81</v>
      </c>
      <c r="D123" s="7">
        <v>0.99366666666666659</v>
      </c>
      <c r="E123" s="79">
        <v>13992</v>
      </c>
      <c r="F123" s="17">
        <v>1.7490000000000001</v>
      </c>
      <c r="G123" s="57"/>
      <c r="H123" s="57"/>
      <c r="I123" s="57"/>
      <c r="J123" s="57" t="s">
        <v>78</v>
      </c>
    </row>
    <row r="124" spans="1:10" ht="15.75">
      <c r="A124" s="57" t="s">
        <v>127</v>
      </c>
      <c r="B124" s="61" t="s">
        <v>193</v>
      </c>
      <c r="C124" s="78">
        <v>43.74</v>
      </c>
      <c r="D124" s="7">
        <v>0.87480000000000002</v>
      </c>
      <c r="E124" s="79">
        <v>9640</v>
      </c>
      <c r="F124" s="17">
        <v>1.9279999999999999</v>
      </c>
      <c r="G124" s="57" t="s">
        <v>78</v>
      </c>
      <c r="H124" s="57"/>
      <c r="I124" s="57"/>
      <c r="J124" s="57" t="s">
        <v>78</v>
      </c>
    </row>
    <row r="125" spans="1:10" ht="15.75">
      <c r="A125" s="57" t="s">
        <v>127</v>
      </c>
      <c r="B125" s="61" t="s">
        <v>194</v>
      </c>
      <c r="C125" s="78">
        <v>20.173999999999999</v>
      </c>
      <c r="D125" s="7">
        <v>0.67246666666666666</v>
      </c>
      <c r="E125" s="79">
        <v>14891</v>
      </c>
      <c r="F125" s="17">
        <v>1.8613749999999998</v>
      </c>
      <c r="G125" s="57"/>
      <c r="H125" s="57"/>
      <c r="I125" s="57"/>
      <c r="J125" s="57" t="s">
        <v>78</v>
      </c>
    </row>
    <row r="126" spans="1:10" ht="15.75">
      <c r="A126" s="57" t="s">
        <v>154</v>
      </c>
      <c r="B126" s="61" t="s">
        <v>195</v>
      </c>
      <c r="C126" s="78">
        <v>24.276</v>
      </c>
      <c r="D126" s="7">
        <v>0.80920000000000003</v>
      </c>
      <c r="E126" s="79">
        <v>7363</v>
      </c>
      <c r="F126" s="17">
        <v>0.92037500000000005</v>
      </c>
      <c r="G126" s="57"/>
      <c r="H126" s="57"/>
      <c r="I126" s="57"/>
      <c r="J126" s="51" t="s">
        <v>78</v>
      </c>
    </row>
    <row r="127" spans="1:10" ht="15.75">
      <c r="A127" s="57" t="s">
        <v>156</v>
      </c>
      <c r="B127" s="61" t="s">
        <v>196</v>
      </c>
      <c r="C127" s="78">
        <v>13.724</v>
      </c>
      <c r="D127" s="7">
        <v>0.45746666666666669</v>
      </c>
      <c r="E127" s="79">
        <v>7051</v>
      </c>
      <c r="F127" s="17">
        <v>0.88137500000000002</v>
      </c>
      <c r="G127" s="57"/>
      <c r="H127" s="57"/>
      <c r="I127" s="57"/>
      <c r="J127" s="51" t="s">
        <v>78</v>
      </c>
    </row>
    <row r="128" spans="1:10" ht="15.75">
      <c r="A128" s="57" t="s">
        <v>158</v>
      </c>
      <c r="B128" s="61" t="s">
        <v>197</v>
      </c>
      <c r="C128" s="78">
        <v>16.762999999999998</v>
      </c>
      <c r="D128" s="7">
        <v>0.55876666666666663</v>
      </c>
      <c r="E128" s="79">
        <v>7626</v>
      </c>
      <c r="F128" s="17">
        <v>0.95325000000000004</v>
      </c>
      <c r="G128" s="57"/>
      <c r="H128" s="57"/>
      <c r="I128" s="57"/>
      <c r="J128" s="51" t="s">
        <v>78</v>
      </c>
    </row>
    <row r="129" spans="1:10" ht="15.75">
      <c r="A129" s="57" t="s">
        <v>127</v>
      </c>
      <c r="B129" s="61" t="s">
        <v>198</v>
      </c>
      <c r="C129" s="78">
        <v>22.663</v>
      </c>
      <c r="D129" s="7">
        <v>0.75543333333333318</v>
      </c>
      <c r="E129" s="79">
        <v>14003</v>
      </c>
      <c r="F129" s="17">
        <v>1.750375</v>
      </c>
      <c r="G129" s="57"/>
      <c r="H129" s="57"/>
      <c r="I129" s="57"/>
      <c r="J129" s="57" t="s">
        <v>78</v>
      </c>
    </row>
    <row r="130" spans="1:10" ht="15.75">
      <c r="A130" s="57" t="s">
        <v>127</v>
      </c>
      <c r="B130" s="61" t="s">
        <v>199</v>
      </c>
      <c r="C130" s="78">
        <v>18.75</v>
      </c>
      <c r="D130" s="7">
        <v>0.625</v>
      </c>
      <c r="E130" s="79">
        <v>13386</v>
      </c>
      <c r="F130" s="17">
        <v>1.6732499999999999</v>
      </c>
      <c r="G130" s="57"/>
      <c r="H130" s="57"/>
      <c r="I130" s="57"/>
      <c r="J130" s="57" t="s">
        <v>78</v>
      </c>
    </row>
    <row r="131" spans="1:10" ht="15.75">
      <c r="A131" s="57" t="s">
        <v>127</v>
      </c>
      <c r="B131" s="61" t="s">
        <v>200</v>
      </c>
      <c r="C131" s="78">
        <v>25.785</v>
      </c>
      <c r="D131" s="7">
        <v>0.85950000000000004</v>
      </c>
      <c r="E131" s="79">
        <v>10389</v>
      </c>
      <c r="F131" s="17">
        <v>1.2986249999999999</v>
      </c>
      <c r="G131" s="57"/>
      <c r="H131" s="57"/>
      <c r="I131" s="57"/>
      <c r="J131" s="57" t="s">
        <v>78</v>
      </c>
    </row>
    <row r="132" spans="1:10" ht="15.75">
      <c r="A132" s="44" t="s">
        <v>66</v>
      </c>
      <c r="B132" s="62" t="s">
        <v>201</v>
      </c>
      <c r="C132" s="75">
        <f>SUM(C134:C151)</f>
        <v>729.09999999999991</v>
      </c>
      <c r="D132" s="7"/>
      <c r="E132" s="76">
        <v>139685</v>
      </c>
      <c r="F132" s="17"/>
      <c r="G132" s="57"/>
      <c r="H132" s="57"/>
      <c r="I132" s="57"/>
      <c r="J132" s="57"/>
    </row>
    <row r="133" spans="1:10" ht="15.75">
      <c r="A133" s="44">
        <v>1</v>
      </c>
      <c r="B133" s="62" t="s">
        <v>126</v>
      </c>
      <c r="C133" s="75"/>
      <c r="D133" s="7"/>
      <c r="E133" s="76"/>
      <c r="F133" s="17"/>
      <c r="G133" s="57"/>
      <c r="H133" s="57"/>
      <c r="I133" s="57"/>
      <c r="J133" s="57"/>
    </row>
    <row r="134" spans="1:10" ht="15.75">
      <c r="A134" s="57" t="s">
        <v>127</v>
      </c>
      <c r="B134" s="63" t="s">
        <v>202</v>
      </c>
      <c r="C134" s="78">
        <v>11.17</v>
      </c>
      <c r="D134" s="7">
        <v>0.37233333333333335</v>
      </c>
      <c r="E134" s="79">
        <v>8822</v>
      </c>
      <c r="F134" s="17">
        <v>1.1027499999999999</v>
      </c>
      <c r="G134" s="57"/>
      <c r="H134" s="57"/>
      <c r="I134" s="57"/>
      <c r="J134" s="57" t="s">
        <v>78</v>
      </c>
    </row>
    <row r="135" spans="1:10" ht="15.75">
      <c r="A135" s="57" t="s">
        <v>72</v>
      </c>
      <c r="B135" s="63" t="s">
        <v>203</v>
      </c>
      <c r="C135" s="78">
        <v>13.51</v>
      </c>
      <c r="D135" s="7">
        <v>0.45033333333333331</v>
      </c>
      <c r="E135" s="79">
        <v>10060</v>
      </c>
      <c r="F135" s="17">
        <v>1.2575000000000001</v>
      </c>
      <c r="G135" s="57"/>
      <c r="H135" s="57"/>
      <c r="I135" s="57"/>
      <c r="J135" s="57" t="s">
        <v>78</v>
      </c>
    </row>
    <row r="136" spans="1:10" ht="15.75">
      <c r="A136" s="57" t="s">
        <v>130</v>
      </c>
      <c r="B136" s="63" t="s">
        <v>204</v>
      </c>
      <c r="C136" s="78">
        <v>49.23</v>
      </c>
      <c r="D136" s="7">
        <v>1.6409999999999996</v>
      </c>
      <c r="E136" s="79">
        <v>11313</v>
      </c>
      <c r="F136" s="17">
        <v>1.4141249999999999</v>
      </c>
      <c r="G136" s="57"/>
      <c r="H136" s="57"/>
      <c r="I136" s="57"/>
      <c r="J136" s="57"/>
    </row>
    <row r="137" spans="1:10" ht="15.75">
      <c r="A137" s="57" t="s">
        <v>132</v>
      </c>
      <c r="B137" s="64" t="s">
        <v>205</v>
      </c>
      <c r="C137" s="78">
        <v>63.3</v>
      </c>
      <c r="D137" s="7">
        <v>2.11</v>
      </c>
      <c r="E137" s="79">
        <v>9705</v>
      </c>
      <c r="F137" s="17">
        <v>1.213125</v>
      </c>
      <c r="G137" s="57"/>
      <c r="H137" s="57"/>
      <c r="I137" s="57"/>
      <c r="J137" s="57"/>
    </row>
    <row r="138" spans="1:10" ht="15.75">
      <c r="A138" s="57" t="s">
        <v>134</v>
      </c>
      <c r="B138" s="64" t="s">
        <v>206</v>
      </c>
      <c r="C138" s="78">
        <v>141.47</v>
      </c>
      <c r="D138" s="7">
        <v>4.7156666666666665</v>
      </c>
      <c r="E138" s="79">
        <v>3349</v>
      </c>
      <c r="F138" s="17">
        <v>0.41862500000000002</v>
      </c>
      <c r="G138" s="57"/>
      <c r="H138" s="57"/>
      <c r="I138" s="57"/>
      <c r="J138" s="57" t="s">
        <v>78</v>
      </c>
    </row>
    <row r="139" spans="1:10" ht="15.75">
      <c r="A139" s="57" t="s">
        <v>136</v>
      </c>
      <c r="B139" s="64" t="s">
        <v>207</v>
      </c>
      <c r="C139" s="78">
        <v>61.61</v>
      </c>
      <c r="D139" s="7">
        <v>2.0536666666666665</v>
      </c>
      <c r="E139" s="79">
        <v>6317</v>
      </c>
      <c r="F139" s="17">
        <v>0.78962500000000002</v>
      </c>
      <c r="G139" s="57"/>
      <c r="H139" s="57"/>
      <c r="I139" s="57"/>
      <c r="J139" s="57" t="s">
        <v>78</v>
      </c>
    </row>
    <row r="140" spans="1:10" ht="15.75">
      <c r="A140" s="57" t="s">
        <v>138</v>
      </c>
      <c r="B140" s="64" t="s">
        <v>208</v>
      </c>
      <c r="C140" s="78">
        <v>156.03</v>
      </c>
      <c r="D140" s="7">
        <v>5.2009999999999987</v>
      </c>
      <c r="E140" s="79">
        <v>4496</v>
      </c>
      <c r="F140" s="17">
        <v>0.56200000000000006</v>
      </c>
      <c r="G140" s="57"/>
      <c r="H140" s="57"/>
      <c r="I140" s="57"/>
      <c r="J140" s="57" t="s">
        <v>78</v>
      </c>
    </row>
    <row r="141" spans="1:10" ht="15.75">
      <c r="A141" s="57" t="s">
        <v>140</v>
      </c>
      <c r="B141" s="65" t="s">
        <v>209</v>
      </c>
      <c r="C141" s="78">
        <v>8.1199999999999992</v>
      </c>
      <c r="D141" s="7">
        <v>0.27066666666666667</v>
      </c>
      <c r="E141" s="79">
        <v>9736</v>
      </c>
      <c r="F141" s="17">
        <v>1.2170000000000001</v>
      </c>
      <c r="G141" s="57"/>
      <c r="H141" s="57"/>
      <c r="I141" s="57"/>
      <c r="J141" s="57" t="s">
        <v>78</v>
      </c>
    </row>
    <row r="142" spans="1:10" ht="15.75">
      <c r="A142" s="57" t="s">
        <v>142</v>
      </c>
      <c r="B142" s="65" t="s">
        <v>210</v>
      </c>
      <c r="C142" s="78">
        <v>15.64</v>
      </c>
      <c r="D142" s="7">
        <v>0.52133333333333332</v>
      </c>
      <c r="E142" s="79">
        <v>6982</v>
      </c>
      <c r="F142" s="17">
        <v>0.87275000000000003</v>
      </c>
      <c r="G142" s="57"/>
      <c r="H142" s="57"/>
      <c r="I142" s="57"/>
      <c r="J142" s="51" t="s">
        <v>78</v>
      </c>
    </row>
    <row r="143" spans="1:10" ht="15.75">
      <c r="A143" s="57" t="s">
        <v>144</v>
      </c>
      <c r="B143" s="65" t="s">
        <v>211</v>
      </c>
      <c r="C143" s="78">
        <v>17.059999999999999</v>
      </c>
      <c r="D143" s="7">
        <v>0.56866666666666665</v>
      </c>
      <c r="E143" s="79">
        <v>11543</v>
      </c>
      <c r="F143" s="17">
        <v>1.4428749999999999</v>
      </c>
      <c r="G143" s="57"/>
      <c r="H143" s="57"/>
      <c r="I143" s="57"/>
      <c r="J143" s="57" t="s">
        <v>78</v>
      </c>
    </row>
    <row r="144" spans="1:10" ht="15.75">
      <c r="A144" s="57" t="s">
        <v>146</v>
      </c>
      <c r="B144" s="65" t="s">
        <v>212</v>
      </c>
      <c r="C144" s="78">
        <v>39.450000000000003</v>
      </c>
      <c r="D144" s="7">
        <v>1.3150000000000004</v>
      </c>
      <c r="E144" s="79">
        <v>12119</v>
      </c>
      <c r="F144" s="17">
        <v>1.5148750000000002</v>
      </c>
      <c r="G144" s="57"/>
      <c r="H144" s="57"/>
      <c r="I144" s="57"/>
      <c r="J144" s="57"/>
    </row>
    <row r="145" spans="1:10" ht="15.75">
      <c r="A145" s="57" t="s">
        <v>148</v>
      </c>
      <c r="B145" s="65" t="s">
        <v>213</v>
      </c>
      <c r="C145" s="78">
        <v>17.41</v>
      </c>
      <c r="D145" s="7">
        <v>0.58033333333333337</v>
      </c>
      <c r="E145" s="79">
        <v>8163</v>
      </c>
      <c r="F145" s="17">
        <v>1.020375</v>
      </c>
      <c r="G145" s="57"/>
      <c r="H145" s="57"/>
      <c r="I145" s="57"/>
      <c r="J145" s="57" t="s">
        <v>78</v>
      </c>
    </row>
    <row r="146" spans="1:10" ht="15.75">
      <c r="A146" s="57" t="s">
        <v>150</v>
      </c>
      <c r="B146" s="65" t="s">
        <v>214</v>
      </c>
      <c r="C146" s="78">
        <v>40.19</v>
      </c>
      <c r="D146" s="7">
        <v>1.3396666666666668</v>
      </c>
      <c r="E146" s="79">
        <v>4524</v>
      </c>
      <c r="F146" s="17">
        <v>0.5655</v>
      </c>
      <c r="G146" s="57"/>
      <c r="H146" s="57"/>
      <c r="I146" s="57"/>
      <c r="J146" s="57" t="s">
        <v>78</v>
      </c>
    </row>
    <row r="147" spans="1:10" ht="15.75">
      <c r="A147" s="57" t="s">
        <v>152</v>
      </c>
      <c r="B147" s="65" t="s">
        <v>215</v>
      </c>
      <c r="C147" s="78">
        <v>14.32</v>
      </c>
      <c r="D147" s="7">
        <v>0.47733333333333333</v>
      </c>
      <c r="E147" s="79">
        <v>8494</v>
      </c>
      <c r="F147" s="17">
        <v>1.06175</v>
      </c>
      <c r="G147" s="57"/>
      <c r="H147" s="57"/>
      <c r="I147" s="57"/>
      <c r="J147" s="57" t="s">
        <v>78</v>
      </c>
    </row>
    <row r="148" spans="1:10" ht="15.75">
      <c r="A148" s="57" t="s">
        <v>154</v>
      </c>
      <c r="B148" s="65" t="s">
        <v>216</v>
      </c>
      <c r="C148" s="78">
        <v>11.63</v>
      </c>
      <c r="D148" s="7">
        <v>0.38766666666666671</v>
      </c>
      <c r="E148" s="79">
        <v>5553</v>
      </c>
      <c r="F148" s="17">
        <v>0.69412499999999999</v>
      </c>
      <c r="G148" s="57"/>
      <c r="H148" s="57"/>
      <c r="I148" s="57"/>
      <c r="J148" s="51" t="s">
        <v>78</v>
      </c>
    </row>
    <row r="149" spans="1:10" ht="15.75">
      <c r="A149" s="57" t="s">
        <v>156</v>
      </c>
      <c r="B149" s="65" t="s">
        <v>217</v>
      </c>
      <c r="C149" s="78">
        <v>16.440000000000001</v>
      </c>
      <c r="D149" s="7">
        <v>0.54800000000000004</v>
      </c>
      <c r="E149" s="79">
        <v>6337</v>
      </c>
      <c r="F149" s="17">
        <v>0.79212499999999997</v>
      </c>
      <c r="G149" s="57"/>
      <c r="H149" s="57"/>
      <c r="I149" s="57"/>
      <c r="J149" s="51" t="s">
        <v>78</v>
      </c>
    </row>
    <row r="150" spans="1:10" ht="15.75">
      <c r="A150" s="57" t="s">
        <v>158</v>
      </c>
      <c r="B150" s="65" t="s">
        <v>218</v>
      </c>
      <c r="C150" s="78">
        <v>31.34</v>
      </c>
      <c r="D150" s="7">
        <v>1.0446666666666666</v>
      </c>
      <c r="E150" s="79">
        <v>7313</v>
      </c>
      <c r="F150" s="17">
        <v>0.91412499999999997</v>
      </c>
      <c r="G150" s="57"/>
      <c r="H150" s="57"/>
      <c r="I150" s="57"/>
      <c r="J150" s="57" t="s">
        <v>78</v>
      </c>
    </row>
    <row r="151" spans="1:10" ht="15.75">
      <c r="A151" s="57" t="s">
        <v>178</v>
      </c>
      <c r="B151" s="65" t="s">
        <v>219</v>
      </c>
      <c r="C151" s="78">
        <v>21.18</v>
      </c>
      <c r="D151" s="7">
        <v>0.70599999999999996</v>
      </c>
      <c r="E151" s="79">
        <v>4859</v>
      </c>
      <c r="F151" s="17">
        <v>0.607375</v>
      </c>
      <c r="G151" s="57"/>
      <c r="H151" s="57"/>
      <c r="I151" s="57"/>
      <c r="J151" s="51" t="s">
        <v>78</v>
      </c>
    </row>
    <row r="152" spans="1:10" ht="15.75">
      <c r="A152" s="44" t="s">
        <v>67</v>
      </c>
      <c r="B152" s="56" t="s">
        <v>220</v>
      </c>
      <c r="C152" s="75">
        <f>SUM(C154:C166)</f>
        <v>308.74869999999993</v>
      </c>
      <c r="D152" s="7"/>
      <c r="E152" s="76">
        <v>154793</v>
      </c>
      <c r="F152" s="17"/>
      <c r="G152" s="57"/>
      <c r="H152" s="57"/>
      <c r="I152" s="57"/>
      <c r="J152" s="57"/>
    </row>
    <row r="153" spans="1:10" ht="15.75">
      <c r="A153" s="44">
        <v>1</v>
      </c>
      <c r="B153" s="62" t="s">
        <v>126</v>
      </c>
      <c r="C153" s="75"/>
      <c r="D153" s="7"/>
      <c r="E153" s="76"/>
      <c r="F153" s="17"/>
      <c r="G153" s="57"/>
      <c r="H153" s="57"/>
      <c r="I153" s="57"/>
      <c r="J153" s="57"/>
    </row>
    <row r="154" spans="1:10" ht="15.75">
      <c r="A154" s="57" t="s">
        <v>127</v>
      </c>
      <c r="B154" s="58" t="s">
        <v>221</v>
      </c>
      <c r="C154" s="78">
        <v>15.4617</v>
      </c>
      <c r="D154" s="7">
        <v>0.51539000000000001</v>
      </c>
      <c r="E154" s="79">
        <v>26944</v>
      </c>
      <c r="F154" s="17">
        <v>3.3680000000000003</v>
      </c>
      <c r="G154" s="57"/>
      <c r="H154" s="57"/>
      <c r="I154" s="57"/>
      <c r="J154" s="57" t="s">
        <v>78</v>
      </c>
    </row>
    <row r="155" spans="1:10" ht="15.75">
      <c r="A155" s="57" t="s">
        <v>72</v>
      </c>
      <c r="B155" s="65" t="s">
        <v>222</v>
      </c>
      <c r="C155" s="78">
        <v>39.380000000000003</v>
      </c>
      <c r="D155" s="7">
        <v>0.78760000000000008</v>
      </c>
      <c r="E155" s="79">
        <v>5581</v>
      </c>
      <c r="F155" s="17">
        <v>1.1162000000000001</v>
      </c>
      <c r="G155" s="57" t="s">
        <v>78</v>
      </c>
      <c r="H155" s="57"/>
      <c r="I155" s="57"/>
      <c r="J155" s="57" t="s">
        <v>78</v>
      </c>
    </row>
    <row r="156" spans="1:10" ht="15.75">
      <c r="A156" s="57" t="s">
        <v>130</v>
      </c>
      <c r="B156" s="65" t="s">
        <v>223</v>
      </c>
      <c r="C156" s="78">
        <v>21.56</v>
      </c>
      <c r="D156" s="7">
        <v>0.71866666666666679</v>
      </c>
      <c r="E156" s="79">
        <v>11731</v>
      </c>
      <c r="F156" s="17">
        <v>1.466375</v>
      </c>
      <c r="G156" s="57"/>
      <c r="H156" s="57"/>
      <c r="I156" s="57"/>
      <c r="J156" s="57" t="s">
        <v>78</v>
      </c>
    </row>
    <row r="157" spans="1:10" ht="15.75">
      <c r="A157" s="57" t="s">
        <v>132</v>
      </c>
      <c r="B157" s="65" t="s">
        <v>224</v>
      </c>
      <c r="C157" s="78">
        <v>34.0886</v>
      </c>
      <c r="D157" s="7">
        <v>1.1362866666666667</v>
      </c>
      <c r="E157" s="79">
        <v>10872</v>
      </c>
      <c r="F157" s="17">
        <v>1.359</v>
      </c>
      <c r="G157" s="57"/>
      <c r="H157" s="57"/>
      <c r="I157" s="57"/>
      <c r="J157" s="57"/>
    </row>
    <row r="158" spans="1:10" ht="15.75">
      <c r="A158" s="57" t="s">
        <v>134</v>
      </c>
      <c r="B158" s="65" t="s">
        <v>225</v>
      </c>
      <c r="C158" s="78">
        <v>13.738799999999999</v>
      </c>
      <c r="D158" s="7">
        <v>0.45795999999999998</v>
      </c>
      <c r="E158" s="79">
        <v>8725</v>
      </c>
      <c r="F158" s="17">
        <v>1.090625</v>
      </c>
      <c r="G158" s="57"/>
      <c r="H158" s="57"/>
      <c r="I158" s="57"/>
      <c r="J158" s="57" t="s">
        <v>78</v>
      </c>
    </row>
    <row r="159" spans="1:10" ht="15.75">
      <c r="A159" s="57" t="s">
        <v>136</v>
      </c>
      <c r="B159" s="65" t="s">
        <v>226</v>
      </c>
      <c r="C159" s="78">
        <v>20.558900000000001</v>
      </c>
      <c r="D159" s="7">
        <v>0.68529666666666667</v>
      </c>
      <c r="E159" s="79">
        <v>9367</v>
      </c>
      <c r="F159" s="17">
        <v>1.1708750000000001</v>
      </c>
      <c r="G159" s="57"/>
      <c r="H159" s="57"/>
      <c r="I159" s="57"/>
      <c r="J159" s="57" t="s">
        <v>78</v>
      </c>
    </row>
    <row r="160" spans="1:10" ht="15.75">
      <c r="A160" s="57" t="s">
        <v>138</v>
      </c>
      <c r="B160" s="65" t="s">
        <v>227</v>
      </c>
      <c r="C160" s="78">
        <v>72.090999999999994</v>
      </c>
      <c r="D160" s="7">
        <v>1.4418199999999999</v>
      </c>
      <c r="E160" s="79">
        <v>12915</v>
      </c>
      <c r="F160" s="17">
        <v>2.5830000000000002</v>
      </c>
      <c r="G160" s="57" t="s">
        <v>78</v>
      </c>
      <c r="H160" s="57"/>
      <c r="I160" s="57"/>
      <c r="J160" s="57"/>
    </row>
    <row r="161" spans="1:10" ht="15.75">
      <c r="A161" s="57" t="s">
        <v>140</v>
      </c>
      <c r="B161" s="65" t="s">
        <v>228</v>
      </c>
      <c r="C161" s="78">
        <v>33.128300000000003</v>
      </c>
      <c r="D161" s="7">
        <v>1.1042766666666668</v>
      </c>
      <c r="E161" s="79">
        <v>9961</v>
      </c>
      <c r="F161" s="17">
        <v>1.245125</v>
      </c>
      <c r="G161" s="57"/>
      <c r="H161" s="57"/>
      <c r="I161" s="57"/>
      <c r="J161" s="57"/>
    </row>
    <row r="162" spans="1:10" ht="15.75">
      <c r="A162" s="57" t="s">
        <v>142</v>
      </c>
      <c r="B162" s="65" t="s">
        <v>229</v>
      </c>
      <c r="C162" s="78">
        <v>13.094799999999999</v>
      </c>
      <c r="D162" s="7">
        <v>0.43649333333333329</v>
      </c>
      <c r="E162" s="79">
        <v>14921</v>
      </c>
      <c r="F162" s="17">
        <v>1.8651249999999999</v>
      </c>
      <c r="G162" s="57"/>
      <c r="H162" s="57"/>
      <c r="I162" s="57"/>
      <c r="J162" s="57" t="s">
        <v>78</v>
      </c>
    </row>
    <row r="163" spans="1:10" ht="15.75">
      <c r="A163" s="57" t="s">
        <v>144</v>
      </c>
      <c r="B163" s="65" t="s">
        <v>230</v>
      </c>
      <c r="C163" s="78">
        <v>9.4609000000000005</v>
      </c>
      <c r="D163" s="7">
        <v>0.31536333333333333</v>
      </c>
      <c r="E163" s="79">
        <v>8362</v>
      </c>
      <c r="F163" s="17">
        <v>1.04525</v>
      </c>
      <c r="G163" s="57"/>
      <c r="H163" s="57"/>
      <c r="I163" s="57"/>
      <c r="J163" s="57" t="s">
        <v>78</v>
      </c>
    </row>
    <row r="164" spans="1:10" ht="15.75">
      <c r="A164" s="57" t="s">
        <v>146</v>
      </c>
      <c r="B164" s="65" t="s">
        <v>231</v>
      </c>
      <c r="C164" s="78">
        <v>10.288600000000001</v>
      </c>
      <c r="D164" s="7">
        <v>0.34295333333333333</v>
      </c>
      <c r="E164" s="79">
        <v>11633</v>
      </c>
      <c r="F164" s="17">
        <v>1.4541249999999999</v>
      </c>
      <c r="G164" s="57"/>
      <c r="H164" s="57"/>
      <c r="I164" s="57"/>
      <c r="J164" s="57" t="s">
        <v>78</v>
      </c>
    </row>
    <row r="165" spans="1:10" ht="15.75">
      <c r="A165" s="57" t="s">
        <v>148</v>
      </c>
      <c r="B165" s="65" t="s">
        <v>232</v>
      </c>
      <c r="C165" s="78">
        <v>14.6556</v>
      </c>
      <c r="D165" s="7">
        <v>0.48852000000000007</v>
      </c>
      <c r="E165" s="79">
        <v>12708</v>
      </c>
      <c r="F165" s="17">
        <v>1.5885</v>
      </c>
      <c r="G165" s="57"/>
      <c r="H165" s="57"/>
      <c r="I165" s="57"/>
      <c r="J165" s="57" t="s">
        <v>78</v>
      </c>
    </row>
    <row r="166" spans="1:10" ht="15.75">
      <c r="A166" s="57" t="s">
        <v>150</v>
      </c>
      <c r="B166" s="65" t="s">
        <v>233</v>
      </c>
      <c r="C166" s="78">
        <v>11.2415</v>
      </c>
      <c r="D166" s="7">
        <v>0.3747166666666667</v>
      </c>
      <c r="E166" s="79">
        <v>11073</v>
      </c>
      <c r="F166" s="17">
        <v>1.384125</v>
      </c>
      <c r="G166" s="57"/>
      <c r="H166" s="57"/>
      <c r="I166" s="57"/>
      <c r="J166" s="57" t="s">
        <v>78</v>
      </c>
    </row>
    <row r="167" spans="1:10" ht="15.75">
      <c r="A167" s="44" t="s">
        <v>68</v>
      </c>
      <c r="B167" s="56" t="s">
        <v>234</v>
      </c>
      <c r="C167" s="75">
        <f>SUM(C169:C182)</f>
        <v>455.40899999999999</v>
      </c>
      <c r="D167" s="7"/>
      <c r="E167" s="76">
        <v>85367</v>
      </c>
      <c r="F167" s="17"/>
      <c r="G167" s="57"/>
      <c r="H167" s="57"/>
      <c r="I167" s="57"/>
      <c r="J167" s="57"/>
    </row>
    <row r="168" spans="1:10" ht="15.75">
      <c r="A168" s="44">
        <v>1</v>
      </c>
      <c r="B168" s="56" t="s">
        <v>126</v>
      </c>
      <c r="C168" s="75"/>
      <c r="D168" s="7"/>
      <c r="E168" s="76"/>
      <c r="F168" s="17"/>
      <c r="G168" s="57"/>
      <c r="H168" s="57"/>
      <c r="I168" s="57"/>
      <c r="J168" s="57"/>
    </row>
    <row r="169" spans="1:10" ht="15.75">
      <c r="A169" s="57" t="s">
        <v>127</v>
      </c>
      <c r="B169" s="58" t="s">
        <v>235</v>
      </c>
      <c r="C169" s="78">
        <v>8.3789999999999996</v>
      </c>
      <c r="D169" s="7">
        <v>0.16757999999999998</v>
      </c>
      <c r="E169" s="79">
        <v>9545</v>
      </c>
      <c r="F169" s="17">
        <v>1.909</v>
      </c>
      <c r="G169" s="51" t="s">
        <v>78</v>
      </c>
      <c r="H169" s="57"/>
      <c r="I169" s="57"/>
      <c r="J169" s="57" t="s">
        <v>78</v>
      </c>
    </row>
    <row r="170" spans="1:10" ht="15.75">
      <c r="A170" s="57" t="s">
        <v>72</v>
      </c>
      <c r="B170" s="65" t="s">
        <v>236</v>
      </c>
      <c r="C170" s="78">
        <v>37.619999999999997</v>
      </c>
      <c r="D170" s="7">
        <v>0.75239999999999996</v>
      </c>
      <c r="E170" s="79">
        <v>4610</v>
      </c>
      <c r="F170" s="17">
        <v>0.92200000000000004</v>
      </c>
      <c r="G170" s="51" t="s">
        <v>78</v>
      </c>
      <c r="H170" s="57"/>
      <c r="I170" s="57"/>
      <c r="J170" s="51" t="s">
        <v>78</v>
      </c>
    </row>
    <row r="171" spans="1:10" ht="15.75">
      <c r="A171" s="57" t="s">
        <v>130</v>
      </c>
      <c r="B171" s="65" t="s">
        <v>237</v>
      </c>
      <c r="C171" s="78">
        <v>19.55</v>
      </c>
      <c r="D171" s="7">
        <v>0.39100000000000001</v>
      </c>
      <c r="E171" s="79">
        <v>6702</v>
      </c>
      <c r="F171" s="17">
        <v>1.3403999999999998</v>
      </c>
      <c r="G171" s="51" t="s">
        <v>78</v>
      </c>
      <c r="H171" s="57"/>
      <c r="I171" s="57"/>
      <c r="J171" s="57" t="s">
        <v>78</v>
      </c>
    </row>
    <row r="172" spans="1:10" ht="15.75">
      <c r="A172" s="57" t="s">
        <v>132</v>
      </c>
      <c r="B172" s="65" t="s">
        <v>238</v>
      </c>
      <c r="C172" s="78">
        <v>37.35</v>
      </c>
      <c r="D172" s="7">
        <v>0.747</v>
      </c>
      <c r="E172" s="79">
        <v>11468</v>
      </c>
      <c r="F172" s="17">
        <v>2.2936000000000001</v>
      </c>
      <c r="G172" s="51" t="s">
        <v>78</v>
      </c>
      <c r="H172" s="57"/>
      <c r="I172" s="57"/>
      <c r="J172" s="57" t="s">
        <v>78</v>
      </c>
    </row>
    <row r="173" spans="1:10" ht="15.75">
      <c r="A173" s="57" t="s">
        <v>134</v>
      </c>
      <c r="B173" s="65" t="s">
        <v>239</v>
      </c>
      <c r="C173" s="78">
        <v>74.900000000000006</v>
      </c>
      <c r="D173" s="7">
        <v>1.4980000000000002</v>
      </c>
      <c r="E173" s="79">
        <v>7000</v>
      </c>
      <c r="F173" s="17">
        <v>1.4</v>
      </c>
      <c r="G173" s="51" t="s">
        <v>78</v>
      </c>
      <c r="H173" s="57"/>
      <c r="I173" s="57"/>
      <c r="J173" s="57"/>
    </row>
    <row r="174" spans="1:10" ht="15.75">
      <c r="A174" s="57" t="s">
        <v>136</v>
      </c>
      <c r="B174" s="65" t="s">
        <v>240</v>
      </c>
      <c r="C174" s="78">
        <v>25.18</v>
      </c>
      <c r="D174" s="7">
        <v>0.50360000000000005</v>
      </c>
      <c r="E174" s="79">
        <v>4890</v>
      </c>
      <c r="F174" s="17">
        <v>0.97799999999999998</v>
      </c>
      <c r="G174" s="51" t="s">
        <v>78</v>
      </c>
      <c r="H174" s="57"/>
      <c r="I174" s="57"/>
      <c r="J174" s="51" t="s">
        <v>78</v>
      </c>
    </row>
    <row r="175" spans="1:10" ht="15.75">
      <c r="A175" s="57" t="s">
        <v>138</v>
      </c>
      <c r="B175" s="65" t="s">
        <v>241</v>
      </c>
      <c r="C175" s="78">
        <v>25.23</v>
      </c>
      <c r="D175" s="7">
        <v>0.50460000000000005</v>
      </c>
      <c r="E175" s="79">
        <v>3710</v>
      </c>
      <c r="F175" s="17">
        <v>0.74199999999999999</v>
      </c>
      <c r="G175" s="51" t="s">
        <v>78</v>
      </c>
      <c r="H175" s="57"/>
      <c r="I175" s="57"/>
      <c r="J175" s="57" t="s">
        <v>78</v>
      </c>
    </row>
    <row r="176" spans="1:10" ht="15.75">
      <c r="A176" s="57" t="s">
        <v>140</v>
      </c>
      <c r="B176" s="65" t="s">
        <v>242</v>
      </c>
      <c r="C176" s="78">
        <v>41.02</v>
      </c>
      <c r="D176" s="7">
        <v>0.82040000000000002</v>
      </c>
      <c r="E176" s="79">
        <v>5628</v>
      </c>
      <c r="F176" s="17">
        <v>1.1255999999999999</v>
      </c>
      <c r="G176" s="51" t="s">
        <v>78</v>
      </c>
      <c r="H176" s="57"/>
      <c r="I176" s="57"/>
      <c r="J176" s="57" t="s">
        <v>78</v>
      </c>
    </row>
    <row r="177" spans="1:10" ht="15.75">
      <c r="A177" s="57" t="s">
        <v>142</v>
      </c>
      <c r="B177" s="65" t="s">
        <v>243</v>
      </c>
      <c r="C177" s="78">
        <v>25.75</v>
      </c>
      <c r="D177" s="7">
        <v>0.51500000000000001</v>
      </c>
      <c r="E177" s="79">
        <v>7147</v>
      </c>
      <c r="F177" s="17">
        <v>1.4294</v>
      </c>
      <c r="G177" s="51" t="s">
        <v>78</v>
      </c>
      <c r="H177" s="57"/>
      <c r="I177" s="57"/>
      <c r="J177" s="57" t="s">
        <v>78</v>
      </c>
    </row>
    <row r="178" spans="1:10" ht="15.75">
      <c r="A178" s="57" t="s">
        <v>144</v>
      </c>
      <c r="B178" s="65" t="s">
        <v>244</v>
      </c>
      <c r="C178" s="78">
        <v>40.11</v>
      </c>
      <c r="D178" s="7">
        <v>0.80220000000000002</v>
      </c>
      <c r="E178" s="79">
        <v>7370</v>
      </c>
      <c r="F178" s="17">
        <v>1.474</v>
      </c>
      <c r="G178" s="51" t="s">
        <v>78</v>
      </c>
      <c r="H178" s="57"/>
      <c r="I178" s="57"/>
      <c r="J178" s="57" t="s">
        <v>78</v>
      </c>
    </row>
    <row r="179" spans="1:10" ht="15.75">
      <c r="A179" s="57" t="s">
        <v>146</v>
      </c>
      <c r="B179" s="65" t="s">
        <v>245</v>
      </c>
      <c r="C179" s="78">
        <v>49</v>
      </c>
      <c r="D179" s="7">
        <v>0.98</v>
      </c>
      <c r="E179" s="79">
        <v>2928</v>
      </c>
      <c r="F179" s="17">
        <v>0.58560000000000001</v>
      </c>
      <c r="G179" s="51" t="s">
        <v>78</v>
      </c>
      <c r="H179" s="57"/>
      <c r="I179" s="57"/>
      <c r="J179" s="57" t="s">
        <v>78</v>
      </c>
    </row>
    <row r="180" spans="1:10" ht="15.75">
      <c r="A180" s="57" t="s">
        <v>148</v>
      </c>
      <c r="B180" s="60" t="s">
        <v>246</v>
      </c>
      <c r="C180" s="78">
        <v>37.24</v>
      </c>
      <c r="D180" s="7">
        <v>0.74480000000000002</v>
      </c>
      <c r="E180" s="79">
        <v>4919</v>
      </c>
      <c r="F180" s="17">
        <v>0.98380000000000001</v>
      </c>
      <c r="G180" s="51" t="s">
        <v>78</v>
      </c>
      <c r="H180" s="57"/>
      <c r="I180" s="57"/>
      <c r="J180" s="57" t="s">
        <v>78</v>
      </c>
    </row>
    <row r="181" spans="1:10" ht="15.75">
      <c r="A181" s="57" t="s">
        <v>150</v>
      </c>
      <c r="B181" s="65" t="s">
        <v>247</v>
      </c>
      <c r="C181" s="78">
        <v>20.95</v>
      </c>
      <c r="D181" s="7">
        <v>0.41899999999999998</v>
      </c>
      <c r="E181" s="79">
        <v>4743</v>
      </c>
      <c r="F181" s="17">
        <v>0.9486</v>
      </c>
      <c r="G181" s="51" t="s">
        <v>78</v>
      </c>
      <c r="H181" s="57"/>
      <c r="I181" s="57"/>
      <c r="J181" s="57" t="s">
        <v>78</v>
      </c>
    </row>
    <row r="182" spans="1:10" ht="15.75">
      <c r="A182" s="57" t="s">
        <v>152</v>
      </c>
      <c r="B182" s="65" t="s">
        <v>248</v>
      </c>
      <c r="C182" s="78">
        <v>13.13</v>
      </c>
      <c r="D182" s="7">
        <v>0.2626</v>
      </c>
      <c r="E182" s="79">
        <v>4707</v>
      </c>
      <c r="F182" s="17">
        <v>0.94140000000000001</v>
      </c>
      <c r="G182" s="51" t="s">
        <v>78</v>
      </c>
      <c r="H182" s="57"/>
      <c r="I182" s="57"/>
      <c r="J182" s="57" t="s">
        <v>78</v>
      </c>
    </row>
    <row r="183" spans="1:10" ht="15.75">
      <c r="A183" s="40" t="s">
        <v>69</v>
      </c>
      <c r="B183" s="62" t="s">
        <v>249</v>
      </c>
      <c r="C183" s="80">
        <f>SUM(C185:C194)</f>
        <v>496.85999999999996</v>
      </c>
      <c r="D183" s="7"/>
      <c r="E183" s="81">
        <v>48060</v>
      </c>
      <c r="F183" s="17"/>
      <c r="G183" s="66"/>
      <c r="H183" s="66"/>
      <c r="I183" s="66"/>
      <c r="J183" s="66"/>
    </row>
    <row r="184" spans="1:10" ht="15.75">
      <c r="A184" s="40">
        <v>1</v>
      </c>
      <c r="B184" s="62" t="s">
        <v>126</v>
      </c>
      <c r="C184" s="80"/>
      <c r="D184" s="7"/>
      <c r="E184" s="81"/>
      <c r="F184" s="17"/>
      <c r="G184" s="66"/>
      <c r="H184" s="66"/>
      <c r="I184" s="66"/>
      <c r="J184" s="66"/>
    </row>
    <row r="185" spans="1:10" ht="15.75">
      <c r="A185" s="66" t="s">
        <v>127</v>
      </c>
      <c r="B185" s="63" t="s">
        <v>250</v>
      </c>
      <c r="C185" s="82">
        <v>23.17</v>
      </c>
      <c r="D185" s="7">
        <v>0.46340000000000003</v>
      </c>
      <c r="E185" s="83">
        <v>7462</v>
      </c>
      <c r="F185" s="17">
        <v>1.4924000000000002</v>
      </c>
      <c r="G185" s="66" t="s">
        <v>78</v>
      </c>
      <c r="H185" s="66"/>
      <c r="I185" s="66"/>
      <c r="J185" s="66" t="s">
        <v>78</v>
      </c>
    </row>
    <row r="186" spans="1:10" ht="15.75">
      <c r="A186" s="66" t="s">
        <v>72</v>
      </c>
      <c r="B186" s="64" t="s">
        <v>251</v>
      </c>
      <c r="C186" s="82">
        <v>91.28</v>
      </c>
      <c r="D186" s="7">
        <v>1.8256000000000001</v>
      </c>
      <c r="E186" s="83">
        <v>4395</v>
      </c>
      <c r="F186" s="17">
        <v>0.879</v>
      </c>
      <c r="G186" s="66" t="s">
        <v>78</v>
      </c>
      <c r="H186" s="66"/>
      <c r="I186" s="66"/>
      <c r="J186" s="66" t="s">
        <v>78</v>
      </c>
    </row>
    <row r="187" spans="1:10" ht="15.75">
      <c r="A187" s="66" t="s">
        <v>130</v>
      </c>
      <c r="B187" s="64" t="s">
        <v>252</v>
      </c>
      <c r="C187" s="82">
        <v>45.02</v>
      </c>
      <c r="D187" s="7">
        <v>0.90040000000000009</v>
      </c>
      <c r="E187" s="83">
        <v>9668</v>
      </c>
      <c r="F187" s="17">
        <v>1.9335999999999998</v>
      </c>
      <c r="G187" s="66" t="s">
        <v>78</v>
      </c>
      <c r="H187" s="66"/>
      <c r="I187" s="66"/>
      <c r="J187" s="66" t="s">
        <v>78</v>
      </c>
    </row>
    <row r="188" spans="1:10" ht="15.75">
      <c r="A188" s="66" t="s">
        <v>132</v>
      </c>
      <c r="B188" s="64" t="s">
        <v>253</v>
      </c>
      <c r="C188" s="82">
        <v>22.12</v>
      </c>
      <c r="D188" s="7">
        <v>0.44240000000000002</v>
      </c>
      <c r="E188" s="83">
        <v>9384</v>
      </c>
      <c r="F188" s="17">
        <v>1.8768</v>
      </c>
      <c r="G188" s="66" t="s">
        <v>78</v>
      </c>
      <c r="H188" s="66"/>
      <c r="I188" s="66"/>
      <c r="J188" s="66" t="s">
        <v>78</v>
      </c>
    </row>
    <row r="189" spans="1:10" ht="15.75">
      <c r="A189" s="66" t="s">
        <v>134</v>
      </c>
      <c r="B189" s="64" t="s">
        <v>254</v>
      </c>
      <c r="C189" s="82">
        <v>32.92</v>
      </c>
      <c r="D189" s="7">
        <v>0.65839999999999999</v>
      </c>
      <c r="E189" s="83">
        <v>3035</v>
      </c>
      <c r="F189" s="17">
        <v>1.3488888888888888</v>
      </c>
      <c r="G189" s="66" t="s">
        <v>78</v>
      </c>
      <c r="H189" s="66"/>
      <c r="I189" s="66"/>
      <c r="J189" s="66" t="s">
        <v>78</v>
      </c>
    </row>
    <row r="190" spans="1:10" ht="15.75">
      <c r="A190" s="66" t="s">
        <v>136</v>
      </c>
      <c r="B190" s="64" t="s">
        <v>255</v>
      </c>
      <c r="C190" s="82">
        <v>116.81</v>
      </c>
      <c r="D190" s="7">
        <v>2.3361999999999998</v>
      </c>
      <c r="E190" s="83">
        <v>2331</v>
      </c>
      <c r="F190" s="17">
        <v>2.331</v>
      </c>
      <c r="G190" s="66" t="s">
        <v>78</v>
      </c>
      <c r="H190" s="66"/>
      <c r="I190" s="66"/>
      <c r="J190" s="66"/>
    </row>
    <row r="191" spans="1:10" ht="15.75">
      <c r="A191" s="66" t="s">
        <v>138</v>
      </c>
      <c r="B191" s="64" t="s">
        <v>256</v>
      </c>
      <c r="C191" s="82">
        <v>46.49</v>
      </c>
      <c r="D191" s="7">
        <v>0.92980000000000007</v>
      </c>
      <c r="E191" s="83">
        <v>1567</v>
      </c>
      <c r="F191" s="17">
        <v>1.2536</v>
      </c>
      <c r="G191" s="66" t="s">
        <v>78</v>
      </c>
      <c r="H191" s="66"/>
      <c r="I191" s="66"/>
      <c r="J191" s="66" t="s">
        <v>78</v>
      </c>
    </row>
    <row r="192" spans="1:10" ht="15.75">
      <c r="A192" s="66" t="s">
        <v>140</v>
      </c>
      <c r="B192" s="64" t="s">
        <v>257</v>
      </c>
      <c r="C192" s="82">
        <v>36.020000000000003</v>
      </c>
      <c r="D192" s="7">
        <v>0.72040000000000004</v>
      </c>
      <c r="E192" s="83">
        <v>3074</v>
      </c>
      <c r="F192" s="17">
        <v>0.61480000000000001</v>
      </c>
      <c r="G192" s="66" t="s">
        <v>78</v>
      </c>
      <c r="H192" s="66"/>
      <c r="I192" s="66"/>
      <c r="J192" s="66" t="s">
        <v>78</v>
      </c>
    </row>
    <row r="193" spans="1:10" ht="15.75">
      <c r="A193" s="66" t="s">
        <v>142</v>
      </c>
      <c r="B193" s="64" t="s">
        <v>258</v>
      </c>
      <c r="C193" s="82">
        <v>61.01</v>
      </c>
      <c r="D193" s="7">
        <v>1.2202</v>
      </c>
      <c r="E193" s="83">
        <v>3361</v>
      </c>
      <c r="F193" s="17">
        <v>0.67220000000000002</v>
      </c>
      <c r="G193" s="66" t="s">
        <v>78</v>
      </c>
      <c r="H193" s="66"/>
      <c r="I193" s="66"/>
      <c r="J193" s="66" t="s">
        <v>78</v>
      </c>
    </row>
    <row r="194" spans="1:10" ht="15.75">
      <c r="A194" s="66" t="s">
        <v>144</v>
      </c>
      <c r="B194" s="64" t="s">
        <v>259</v>
      </c>
      <c r="C194" s="82">
        <v>22.02</v>
      </c>
      <c r="D194" s="7">
        <v>0.44040000000000001</v>
      </c>
      <c r="E194" s="83">
        <v>3783</v>
      </c>
      <c r="F194" s="17">
        <v>0.75660000000000016</v>
      </c>
      <c r="G194" s="66" t="s">
        <v>78</v>
      </c>
      <c r="H194" s="66"/>
      <c r="I194" s="66"/>
      <c r="J194" s="66" t="s">
        <v>78</v>
      </c>
    </row>
    <row r="195" spans="1:10" ht="15.75">
      <c r="A195" s="40" t="s">
        <v>70</v>
      </c>
      <c r="B195" s="62" t="s">
        <v>260</v>
      </c>
      <c r="C195" s="80">
        <f>SUM(C197:C208)</f>
        <v>1153.3409999999999</v>
      </c>
      <c r="D195" s="7"/>
      <c r="E195" s="81">
        <v>31839</v>
      </c>
      <c r="F195" s="17"/>
      <c r="G195" s="66"/>
      <c r="H195" s="66"/>
      <c r="I195" s="66"/>
      <c r="J195" s="66"/>
    </row>
    <row r="196" spans="1:10" ht="15.75">
      <c r="A196" s="40">
        <v>1</v>
      </c>
      <c r="B196" s="62" t="s">
        <v>126</v>
      </c>
      <c r="C196" s="80"/>
      <c r="D196" s="7"/>
      <c r="E196" s="81"/>
      <c r="F196" s="17"/>
      <c r="G196" s="66"/>
      <c r="H196" s="66"/>
      <c r="I196" s="66"/>
      <c r="J196" s="66"/>
    </row>
    <row r="197" spans="1:10" ht="15.75">
      <c r="A197" s="66" t="s">
        <v>127</v>
      </c>
      <c r="B197" s="63" t="s">
        <v>261</v>
      </c>
      <c r="C197" s="82">
        <v>31.343</v>
      </c>
      <c r="D197" s="7">
        <v>0.62685999999999997</v>
      </c>
      <c r="E197" s="83">
        <v>8336</v>
      </c>
      <c r="F197" s="17">
        <v>1.6672</v>
      </c>
      <c r="G197" s="66" t="s">
        <v>78</v>
      </c>
      <c r="H197" s="66"/>
      <c r="I197" s="66"/>
      <c r="J197" s="66" t="s">
        <v>78</v>
      </c>
    </row>
    <row r="198" spans="1:10" ht="15.75">
      <c r="A198" s="66" t="s">
        <v>72</v>
      </c>
      <c r="B198" s="67" t="s">
        <v>262</v>
      </c>
      <c r="C198" s="82">
        <v>56.591999999999999</v>
      </c>
      <c r="D198" s="7">
        <v>1.13184</v>
      </c>
      <c r="E198" s="83">
        <v>3720</v>
      </c>
      <c r="F198" s="17">
        <v>1.6533333333333333</v>
      </c>
      <c r="G198" s="66" t="s">
        <v>78</v>
      </c>
      <c r="H198" s="66"/>
      <c r="I198" s="66"/>
      <c r="J198" s="66"/>
    </row>
    <row r="199" spans="1:10" ht="15.75">
      <c r="A199" s="66" t="s">
        <v>130</v>
      </c>
      <c r="B199" s="67" t="s">
        <v>263</v>
      </c>
      <c r="C199" s="82">
        <v>73.858000000000004</v>
      </c>
      <c r="D199" s="7">
        <v>1.47716</v>
      </c>
      <c r="E199" s="83">
        <v>2719</v>
      </c>
      <c r="F199" s="17">
        <v>2.1751999999999998</v>
      </c>
      <c r="G199" s="66" t="s">
        <v>78</v>
      </c>
      <c r="H199" s="66"/>
      <c r="I199" s="66"/>
      <c r="J199" s="66"/>
    </row>
    <row r="200" spans="1:10" ht="15.75">
      <c r="A200" s="66" t="s">
        <v>132</v>
      </c>
      <c r="B200" s="67" t="s">
        <v>264</v>
      </c>
      <c r="C200" s="82">
        <v>126.645</v>
      </c>
      <c r="D200" s="7">
        <v>2.5328999999999997</v>
      </c>
      <c r="E200" s="83">
        <v>2013</v>
      </c>
      <c r="F200" s="17">
        <v>2.0129999999999999</v>
      </c>
      <c r="G200" s="66" t="s">
        <v>78</v>
      </c>
      <c r="H200" s="66"/>
      <c r="I200" s="66"/>
      <c r="J200" s="66"/>
    </row>
    <row r="201" spans="1:10" ht="15.75">
      <c r="A201" s="66" t="s">
        <v>134</v>
      </c>
      <c r="B201" s="67" t="s">
        <v>265</v>
      </c>
      <c r="C201" s="82">
        <v>47.779000000000003</v>
      </c>
      <c r="D201" s="7">
        <v>0.9555800000000001</v>
      </c>
      <c r="E201" s="83">
        <v>3460</v>
      </c>
      <c r="F201" s="17">
        <v>2.7679999999999993</v>
      </c>
      <c r="G201" s="66" t="s">
        <v>78</v>
      </c>
      <c r="H201" s="66"/>
      <c r="I201" s="66"/>
      <c r="J201" s="66" t="s">
        <v>78</v>
      </c>
    </row>
    <row r="202" spans="1:10" ht="15.75">
      <c r="A202" s="66" t="s">
        <v>136</v>
      </c>
      <c r="B202" s="67" t="s">
        <v>266</v>
      </c>
      <c r="C202" s="82">
        <v>59.784999999999997</v>
      </c>
      <c r="D202" s="7">
        <v>1.1957</v>
      </c>
      <c r="E202" s="83">
        <v>1006</v>
      </c>
      <c r="F202" s="17">
        <v>0.80479999999999985</v>
      </c>
      <c r="G202" s="66" t="s">
        <v>78</v>
      </c>
      <c r="H202" s="66"/>
      <c r="I202" s="66"/>
      <c r="J202" s="66" t="s">
        <v>78</v>
      </c>
    </row>
    <row r="203" spans="1:10" ht="15.75">
      <c r="A203" s="66" t="s">
        <v>138</v>
      </c>
      <c r="B203" s="67" t="s">
        <v>267</v>
      </c>
      <c r="C203" s="82">
        <v>129.958</v>
      </c>
      <c r="D203" s="7">
        <v>2.5991599999999999</v>
      </c>
      <c r="E203" s="83">
        <v>1257</v>
      </c>
      <c r="F203" s="17">
        <v>1.0056</v>
      </c>
      <c r="G203" s="66" t="s">
        <v>78</v>
      </c>
      <c r="H203" s="66"/>
      <c r="I203" s="66"/>
      <c r="J203" s="66"/>
    </row>
    <row r="204" spans="1:10" ht="15.75">
      <c r="A204" s="66" t="s">
        <v>140</v>
      </c>
      <c r="B204" s="67" t="s">
        <v>268</v>
      </c>
      <c r="C204" s="82">
        <v>62.695999999999998</v>
      </c>
      <c r="D204" s="7">
        <v>1.2539199999999999</v>
      </c>
      <c r="E204" s="83">
        <v>2338</v>
      </c>
      <c r="F204" s="17">
        <v>2.3380000000000001</v>
      </c>
      <c r="G204" s="66" t="s">
        <v>78</v>
      </c>
      <c r="H204" s="66"/>
      <c r="I204" s="66"/>
      <c r="J204" s="66"/>
    </row>
    <row r="205" spans="1:10" ht="15.75">
      <c r="A205" s="66" t="s">
        <v>142</v>
      </c>
      <c r="B205" s="67" t="s">
        <v>269</v>
      </c>
      <c r="C205" s="82">
        <v>93.998999999999995</v>
      </c>
      <c r="D205" s="7">
        <v>1.87998</v>
      </c>
      <c r="E205" s="83">
        <v>1056</v>
      </c>
      <c r="F205" s="17">
        <v>0.8448</v>
      </c>
      <c r="G205" s="66" t="s">
        <v>78</v>
      </c>
      <c r="H205" s="66"/>
      <c r="I205" s="66"/>
      <c r="J205" s="66" t="s">
        <v>78</v>
      </c>
    </row>
    <row r="206" spans="1:10" ht="15.75">
      <c r="A206" s="66" t="s">
        <v>144</v>
      </c>
      <c r="B206" s="67" t="s">
        <v>270</v>
      </c>
      <c r="C206" s="82">
        <v>130.63499999999999</v>
      </c>
      <c r="D206" s="7">
        <v>2.6126999999999998</v>
      </c>
      <c r="E206" s="83">
        <v>1405</v>
      </c>
      <c r="F206" s="17">
        <v>1.1240000000000001</v>
      </c>
      <c r="G206" s="66" t="s">
        <v>78</v>
      </c>
      <c r="H206" s="66"/>
      <c r="I206" s="66"/>
      <c r="J206" s="66"/>
    </row>
    <row r="207" spans="1:10" ht="15.75">
      <c r="A207" s="66" t="s">
        <v>146</v>
      </c>
      <c r="B207" s="67" t="s">
        <v>271</v>
      </c>
      <c r="C207" s="82">
        <v>183.339</v>
      </c>
      <c r="D207" s="7">
        <v>3.6667800000000002</v>
      </c>
      <c r="E207" s="83">
        <v>1575</v>
      </c>
      <c r="F207" s="17">
        <v>1.575</v>
      </c>
      <c r="G207" s="66" t="s">
        <v>78</v>
      </c>
      <c r="H207" s="66"/>
      <c r="I207" s="66"/>
      <c r="J207" s="66"/>
    </row>
    <row r="208" spans="1:10" ht="15.75">
      <c r="A208" s="66" t="s">
        <v>148</v>
      </c>
      <c r="B208" s="67" t="s">
        <v>272</v>
      </c>
      <c r="C208" s="82">
        <v>156.71199999999999</v>
      </c>
      <c r="D208" s="7">
        <v>3.1342399999999997</v>
      </c>
      <c r="E208" s="83">
        <v>2954</v>
      </c>
      <c r="F208" s="17">
        <v>1.6879999999999997</v>
      </c>
      <c r="G208" s="66" t="s">
        <v>78</v>
      </c>
      <c r="H208" s="66"/>
      <c r="I208" s="66"/>
      <c r="J208" s="66"/>
    </row>
    <row r="209" spans="1:10" ht="15.75">
      <c r="A209" s="40" t="s">
        <v>273</v>
      </c>
      <c r="B209" s="62" t="s">
        <v>274</v>
      </c>
      <c r="C209" s="80">
        <f>SUM(C211:C222)</f>
        <v>1846.6</v>
      </c>
      <c r="D209" s="7"/>
      <c r="E209" s="81">
        <v>30689</v>
      </c>
      <c r="F209" s="17"/>
      <c r="G209" s="66"/>
      <c r="H209" s="66"/>
      <c r="I209" s="66"/>
      <c r="J209" s="66"/>
    </row>
    <row r="210" spans="1:10" ht="15.75">
      <c r="A210" s="40">
        <v>1</v>
      </c>
      <c r="B210" s="62" t="s">
        <v>126</v>
      </c>
      <c r="C210" s="80"/>
      <c r="D210" s="7"/>
      <c r="E210" s="81"/>
      <c r="F210" s="17"/>
      <c r="G210" s="66"/>
      <c r="H210" s="66"/>
      <c r="I210" s="66"/>
      <c r="J210" s="66"/>
    </row>
    <row r="211" spans="1:10" ht="15.75">
      <c r="A211" s="66" t="s">
        <v>127</v>
      </c>
      <c r="B211" s="63" t="s">
        <v>275</v>
      </c>
      <c r="C211" s="82">
        <v>207.28</v>
      </c>
      <c r="D211" s="7">
        <v>4.1456</v>
      </c>
      <c r="E211" s="83">
        <v>9072</v>
      </c>
      <c r="F211" s="17">
        <v>4.032</v>
      </c>
      <c r="G211" s="66" t="s">
        <v>78</v>
      </c>
      <c r="H211" s="66"/>
      <c r="I211" s="66"/>
      <c r="J211" s="66"/>
    </row>
    <row r="212" spans="1:10" ht="15.75">
      <c r="A212" s="66" t="s">
        <v>72</v>
      </c>
      <c r="B212" s="68" t="s">
        <v>276</v>
      </c>
      <c r="C212" s="82">
        <v>112</v>
      </c>
      <c r="D212" s="7">
        <v>2.2400000000000002</v>
      </c>
      <c r="E212" s="83">
        <v>1235</v>
      </c>
      <c r="F212" s="17">
        <v>0.82333333333333347</v>
      </c>
      <c r="G212" s="66" t="s">
        <v>78</v>
      </c>
      <c r="H212" s="66"/>
      <c r="I212" s="66"/>
      <c r="J212" s="66" t="s">
        <v>78</v>
      </c>
    </row>
    <row r="213" spans="1:10" ht="15.75">
      <c r="A213" s="66" t="s">
        <v>130</v>
      </c>
      <c r="B213" s="67" t="s">
        <v>277</v>
      </c>
      <c r="C213" s="82">
        <v>130.79</v>
      </c>
      <c r="D213" s="7">
        <v>2.6157999999999997</v>
      </c>
      <c r="E213" s="83">
        <v>3472</v>
      </c>
      <c r="F213" s="17">
        <v>2.7776000000000001</v>
      </c>
      <c r="G213" s="66" t="s">
        <v>78</v>
      </c>
      <c r="H213" s="66"/>
      <c r="I213" s="66"/>
      <c r="J213" s="66"/>
    </row>
    <row r="214" spans="1:10" ht="15.75">
      <c r="A214" s="66" t="s">
        <v>132</v>
      </c>
      <c r="B214" s="64" t="s">
        <v>278</v>
      </c>
      <c r="C214" s="82">
        <v>131.12</v>
      </c>
      <c r="D214" s="7">
        <v>2.6224000000000003</v>
      </c>
      <c r="E214" s="83">
        <v>1136</v>
      </c>
      <c r="F214" s="17">
        <v>1.1359999999999999</v>
      </c>
      <c r="G214" s="66" t="s">
        <v>78</v>
      </c>
      <c r="H214" s="66"/>
      <c r="I214" s="66"/>
      <c r="J214" s="66"/>
    </row>
    <row r="215" spans="1:10" ht="15.75">
      <c r="A215" s="66" t="s">
        <v>134</v>
      </c>
      <c r="B215" s="64" t="s">
        <v>279</v>
      </c>
      <c r="C215" s="82">
        <v>110.23</v>
      </c>
      <c r="D215" s="7">
        <v>2.2046000000000001</v>
      </c>
      <c r="E215" s="83">
        <v>1813</v>
      </c>
      <c r="F215" s="17">
        <v>1.4503999999999999</v>
      </c>
      <c r="G215" s="66" t="s">
        <v>78</v>
      </c>
      <c r="H215" s="66"/>
      <c r="I215" s="66"/>
      <c r="J215" s="66"/>
    </row>
    <row r="216" spans="1:10" ht="15.75">
      <c r="A216" s="66" t="s">
        <v>136</v>
      </c>
      <c r="B216" s="64" t="s">
        <v>280</v>
      </c>
      <c r="C216" s="82">
        <v>74.58</v>
      </c>
      <c r="D216" s="7">
        <v>1.4916</v>
      </c>
      <c r="E216" s="83">
        <v>1117</v>
      </c>
      <c r="F216" s="17">
        <v>0.7446666666666667</v>
      </c>
      <c r="G216" s="66" t="s">
        <v>78</v>
      </c>
      <c r="H216" s="66"/>
      <c r="I216" s="66"/>
      <c r="J216" s="66" t="s">
        <v>78</v>
      </c>
    </row>
    <row r="217" spans="1:10" ht="15.75">
      <c r="A217" s="66" t="s">
        <v>138</v>
      </c>
      <c r="B217" s="64" t="s">
        <v>281</v>
      </c>
      <c r="C217" s="82">
        <v>201.36</v>
      </c>
      <c r="D217" s="7">
        <v>4.0272000000000006</v>
      </c>
      <c r="E217" s="83">
        <v>3976</v>
      </c>
      <c r="F217" s="17">
        <v>3.1807999999999996</v>
      </c>
      <c r="G217" s="66" t="s">
        <v>78</v>
      </c>
      <c r="H217" s="66"/>
      <c r="I217" s="66"/>
      <c r="J217" s="66"/>
    </row>
    <row r="218" spans="1:10" ht="15.75">
      <c r="A218" s="66" t="s">
        <v>140</v>
      </c>
      <c r="B218" s="64" t="s">
        <v>282</v>
      </c>
      <c r="C218" s="82">
        <v>312.87</v>
      </c>
      <c r="D218" s="7">
        <v>6.2574000000000005</v>
      </c>
      <c r="E218" s="83">
        <v>1388</v>
      </c>
      <c r="F218" s="17">
        <v>1.1104000000000001</v>
      </c>
      <c r="G218" s="66" t="s">
        <v>78</v>
      </c>
      <c r="H218" s="66"/>
      <c r="I218" s="66"/>
      <c r="J218" s="66"/>
    </row>
    <row r="219" spans="1:10" ht="15.75">
      <c r="A219" s="66" t="s">
        <v>142</v>
      </c>
      <c r="B219" s="64" t="s">
        <v>283</v>
      </c>
      <c r="C219" s="82">
        <v>175.74</v>
      </c>
      <c r="D219" s="7">
        <v>3.5148000000000001</v>
      </c>
      <c r="E219" s="83">
        <v>1500</v>
      </c>
      <c r="F219" s="17">
        <v>1.2</v>
      </c>
      <c r="G219" s="66" t="s">
        <v>78</v>
      </c>
      <c r="H219" s="66"/>
      <c r="I219" s="66"/>
      <c r="J219" s="66"/>
    </row>
    <row r="220" spans="1:10" ht="15.75">
      <c r="A220" s="66" t="s">
        <v>144</v>
      </c>
      <c r="B220" s="64" t="s">
        <v>284</v>
      </c>
      <c r="C220" s="82">
        <v>158.86000000000001</v>
      </c>
      <c r="D220" s="7">
        <v>3.1772000000000005</v>
      </c>
      <c r="E220" s="83">
        <v>2801</v>
      </c>
      <c r="F220" s="17">
        <v>2.2408000000000001</v>
      </c>
      <c r="G220" s="66" t="s">
        <v>78</v>
      </c>
      <c r="H220" s="66"/>
      <c r="I220" s="66"/>
      <c r="J220" s="66"/>
    </row>
    <row r="221" spans="1:10" ht="15.75">
      <c r="A221" s="66" t="s">
        <v>146</v>
      </c>
      <c r="B221" s="64" t="s">
        <v>285</v>
      </c>
      <c r="C221" s="82">
        <v>99.62</v>
      </c>
      <c r="D221" s="7">
        <v>1.9924000000000002</v>
      </c>
      <c r="E221" s="83">
        <v>1672</v>
      </c>
      <c r="F221" s="17">
        <v>1.3375999999999999</v>
      </c>
      <c r="G221" s="66" t="s">
        <v>78</v>
      </c>
      <c r="H221" s="66"/>
      <c r="I221" s="66"/>
      <c r="J221" s="66"/>
    </row>
    <row r="222" spans="1:10" ht="15.75">
      <c r="A222" s="66" t="s">
        <v>148</v>
      </c>
      <c r="B222" s="64" t="s">
        <v>286</v>
      </c>
      <c r="C222" s="82">
        <v>132.15</v>
      </c>
      <c r="D222" s="7">
        <v>2.6430000000000002</v>
      </c>
      <c r="E222" s="83">
        <v>1507</v>
      </c>
      <c r="F222" s="17">
        <v>1.5069999999999999</v>
      </c>
      <c r="G222" s="66" t="s">
        <v>78</v>
      </c>
      <c r="H222" s="66"/>
      <c r="I222" s="66"/>
      <c r="J222" s="66"/>
    </row>
    <row r="223" spans="1:10" ht="15.75">
      <c r="A223" s="40" t="s">
        <v>287</v>
      </c>
      <c r="B223" s="62" t="s">
        <v>288</v>
      </c>
      <c r="C223" s="80">
        <f>SUM(C225:C234)</f>
        <v>826.39999999999986</v>
      </c>
      <c r="D223" s="7"/>
      <c r="E223" s="81">
        <v>34795</v>
      </c>
      <c r="F223" s="17"/>
      <c r="G223" s="66"/>
      <c r="H223" s="66"/>
      <c r="I223" s="66"/>
      <c r="J223" s="66"/>
    </row>
    <row r="224" spans="1:10" ht="15.75">
      <c r="A224" s="40">
        <v>1</v>
      </c>
      <c r="B224" s="62" t="s">
        <v>126</v>
      </c>
      <c r="C224" s="80"/>
      <c r="D224" s="7"/>
      <c r="E224" s="81"/>
      <c r="F224" s="17"/>
      <c r="G224" s="66"/>
      <c r="H224" s="66"/>
      <c r="I224" s="66"/>
      <c r="J224" s="66"/>
    </row>
    <row r="225" spans="1:10" ht="15.75">
      <c r="A225" s="66" t="s">
        <v>127</v>
      </c>
      <c r="B225" s="64" t="s">
        <v>289</v>
      </c>
      <c r="C225" s="82">
        <v>63.14</v>
      </c>
      <c r="D225" s="7">
        <v>1.2627999999999999</v>
      </c>
      <c r="E225" s="83">
        <v>3448</v>
      </c>
      <c r="F225" s="17">
        <v>3.448</v>
      </c>
      <c r="G225" s="66" t="s">
        <v>78</v>
      </c>
      <c r="H225" s="66"/>
      <c r="I225" s="66"/>
      <c r="J225" s="66"/>
    </row>
    <row r="226" spans="1:10" ht="15.75">
      <c r="A226" s="66" t="s">
        <v>72</v>
      </c>
      <c r="B226" s="64" t="s">
        <v>290</v>
      </c>
      <c r="C226" s="82">
        <v>95.05</v>
      </c>
      <c r="D226" s="7">
        <v>1.901</v>
      </c>
      <c r="E226" s="83">
        <v>3640</v>
      </c>
      <c r="F226" s="17">
        <v>3.64</v>
      </c>
      <c r="G226" s="66" t="s">
        <v>78</v>
      </c>
      <c r="H226" s="66"/>
      <c r="I226" s="66"/>
      <c r="J226" s="66"/>
    </row>
    <row r="227" spans="1:10" ht="15.75">
      <c r="A227" s="66" t="s">
        <v>130</v>
      </c>
      <c r="B227" s="64" t="s">
        <v>291</v>
      </c>
      <c r="C227" s="82">
        <v>105.71</v>
      </c>
      <c r="D227" s="7">
        <v>2.1141999999999999</v>
      </c>
      <c r="E227" s="83">
        <v>4760</v>
      </c>
      <c r="F227" s="17">
        <v>4.76</v>
      </c>
      <c r="G227" s="66" t="s">
        <v>78</v>
      </c>
      <c r="H227" s="66"/>
      <c r="I227" s="66"/>
      <c r="J227" s="66"/>
    </row>
    <row r="228" spans="1:10" ht="15.75">
      <c r="A228" s="66" t="s">
        <v>132</v>
      </c>
      <c r="B228" s="64" t="s">
        <v>292</v>
      </c>
      <c r="C228" s="82">
        <v>75.209999999999994</v>
      </c>
      <c r="D228" s="7">
        <v>1.5042</v>
      </c>
      <c r="E228" s="83">
        <v>2730</v>
      </c>
      <c r="F228" s="17">
        <v>2.73</v>
      </c>
      <c r="G228" s="66" t="s">
        <v>78</v>
      </c>
      <c r="H228" s="66"/>
      <c r="I228" s="66"/>
      <c r="J228" s="66"/>
    </row>
    <row r="229" spans="1:10" ht="15.75">
      <c r="A229" s="66" t="s">
        <v>134</v>
      </c>
      <c r="B229" s="64" t="s">
        <v>293</v>
      </c>
      <c r="C229" s="82">
        <v>40.17</v>
      </c>
      <c r="D229" s="7">
        <v>0.8034</v>
      </c>
      <c r="E229" s="83">
        <v>2274</v>
      </c>
      <c r="F229" s="17">
        <v>2.274</v>
      </c>
      <c r="G229" s="66" t="s">
        <v>78</v>
      </c>
      <c r="H229" s="66"/>
      <c r="I229" s="66"/>
      <c r="J229" s="66" t="s">
        <v>78</v>
      </c>
    </row>
    <row r="230" spans="1:10" ht="15.75">
      <c r="A230" s="66" t="s">
        <v>136</v>
      </c>
      <c r="B230" s="64" t="s">
        <v>294</v>
      </c>
      <c r="C230" s="82">
        <v>45.41</v>
      </c>
      <c r="D230" s="7">
        <v>0.9081999999999999</v>
      </c>
      <c r="E230" s="83">
        <v>3068</v>
      </c>
      <c r="F230" s="17">
        <v>3.0680000000000001</v>
      </c>
      <c r="G230" s="66" t="s">
        <v>78</v>
      </c>
      <c r="H230" s="66"/>
      <c r="I230" s="66"/>
      <c r="J230" s="66" t="s">
        <v>78</v>
      </c>
    </row>
    <row r="231" spans="1:10" ht="15.75">
      <c r="A231" s="66" t="s">
        <v>138</v>
      </c>
      <c r="B231" s="64" t="s">
        <v>295</v>
      </c>
      <c r="C231" s="82">
        <v>77.459999999999994</v>
      </c>
      <c r="D231" s="7">
        <v>1.5491999999999999</v>
      </c>
      <c r="E231" s="83">
        <v>3624</v>
      </c>
      <c r="F231" s="17">
        <v>3.6240000000000006</v>
      </c>
      <c r="G231" s="66" t="s">
        <v>78</v>
      </c>
      <c r="H231" s="66"/>
      <c r="I231" s="66"/>
      <c r="J231" s="66"/>
    </row>
    <row r="232" spans="1:10" ht="15.75">
      <c r="A232" s="66" t="s">
        <v>140</v>
      </c>
      <c r="B232" s="64" t="s">
        <v>296</v>
      </c>
      <c r="C232" s="82">
        <v>103.1</v>
      </c>
      <c r="D232" s="7">
        <v>2.0619999999999998</v>
      </c>
      <c r="E232" s="83">
        <v>4665</v>
      </c>
      <c r="F232" s="17">
        <v>3.11</v>
      </c>
      <c r="G232" s="66" t="s">
        <v>78</v>
      </c>
      <c r="H232" s="66"/>
      <c r="I232" s="66"/>
      <c r="J232" s="66"/>
    </row>
    <row r="233" spans="1:10" ht="15.75">
      <c r="A233" s="66" t="s">
        <v>142</v>
      </c>
      <c r="B233" s="64" t="s">
        <v>297</v>
      </c>
      <c r="C233" s="82">
        <v>115.68</v>
      </c>
      <c r="D233" s="7">
        <v>2.3136000000000001</v>
      </c>
      <c r="E233" s="83">
        <v>2754</v>
      </c>
      <c r="F233" s="17">
        <v>2.7539999999999996</v>
      </c>
      <c r="G233" s="66" t="s">
        <v>78</v>
      </c>
      <c r="H233" s="66"/>
      <c r="I233" s="66"/>
      <c r="J233" s="66"/>
    </row>
    <row r="234" spans="1:10" ht="15.75">
      <c r="A234" s="66" t="s">
        <v>144</v>
      </c>
      <c r="B234" s="64" t="s">
        <v>298</v>
      </c>
      <c r="C234" s="82">
        <v>105.47</v>
      </c>
      <c r="D234" s="7">
        <v>2.1093999999999999</v>
      </c>
      <c r="E234" s="83">
        <v>3832</v>
      </c>
      <c r="F234" s="17">
        <v>3.8319999999999999</v>
      </c>
      <c r="G234" s="66" t="s">
        <v>78</v>
      </c>
      <c r="H234" s="66"/>
      <c r="I234" s="66"/>
      <c r="J234" s="66"/>
    </row>
    <row r="235" spans="1:10" ht="15.75">
      <c r="A235" s="40" t="s">
        <v>299</v>
      </c>
      <c r="B235" s="62" t="s">
        <v>300</v>
      </c>
      <c r="C235" s="80">
        <f>SUM(C237:C249)</f>
        <v>846.99</v>
      </c>
      <c r="D235" s="7"/>
      <c r="E235" s="81">
        <v>49715</v>
      </c>
      <c r="F235" s="17"/>
      <c r="G235" s="66"/>
      <c r="H235" s="66"/>
      <c r="I235" s="66"/>
      <c r="J235" s="66"/>
    </row>
    <row r="236" spans="1:10" ht="15.75">
      <c r="A236" s="40">
        <v>1</v>
      </c>
      <c r="B236" s="62" t="s">
        <v>126</v>
      </c>
      <c r="C236" s="80"/>
      <c r="D236" s="7"/>
      <c r="E236" s="81"/>
      <c r="F236" s="17"/>
      <c r="G236" s="66"/>
      <c r="H236" s="66"/>
      <c r="I236" s="66"/>
      <c r="J236" s="66"/>
    </row>
    <row r="237" spans="1:10" ht="15.75">
      <c r="A237" s="66" t="s">
        <v>127</v>
      </c>
      <c r="B237" s="63" t="s">
        <v>301</v>
      </c>
      <c r="C237" s="82">
        <v>20.13</v>
      </c>
      <c r="D237" s="7">
        <v>0.40259999999999996</v>
      </c>
      <c r="E237" s="83">
        <v>8205</v>
      </c>
      <c r="F237" s="17">
        <v>1.641</v>
      </c>
      <c r="G237" s="66" t="s">
        <v>78</v>
      </c>
      <c r="H237" s="66"/>
      <c r="I237" s="66"/>
      <c r="J237" s="66" t="s">
        <v>78</v>
      </c>
    </row>
    <row r="238" spans="1:10" ht="15.75">
      <c r="A238" s="66" t="s">
        <v>72</v>
      </c>
      <c r="B238" s="67" t="s">
        <v>302</v>
      </c>
      <c r="C238" s="82">
        <v>54.4</v>
      </c>
      <c r="D238" s="7">
        <v>1.0880000000000001</v>
      </c>
      <c r="E238" s="83">
        <v>2159</v>
      </c>
      <c r="F238" s="17">
        <v>2.1589999999999998</v>
      </c>
      <c r="G238" s="66" t="s">
        <v>78</v>
      </c>
      <c r="H238" s="66"/>
      <c r="I238" s="66"/>
      <c r="J238" s="66"/>
    </row>
    <row r="239" spans="1:10" ht="15.75">
      <c r="A239" s="66" t="s">
        <v>130</v>
      </c>
      <c r="B239" s="67" t="s">
        <v>303</v>
      </c>
      <c r="C239" s="82">
        <v>67.150000000000006</v>
      </c>
      <c r="D239" s="7">
        <v>1.3430000000000002</v>
      </c>
      <c r="E239" s="83">
        <v>3780</v>
      </c>
      <c r="F239" s="17">
        <v>3.78</v>
      </c>
      <c r="G239" s="66" t="s">
        <v>78</v>
      </c>
      <c r="H239" s="66"/>
      <c r="I239" s="66"/>
      <c r="J239" s="66"/>
    </row>
    <row r="240" spans="1:10" ht="15.75">
      <c r="A240" s="66" t="s">
        <v>132</v>
      </c>
      <c r="B240" s="67" t="s">
        <v>304</v>
      </c>
      <c r="C240" s="82">
        <v>153.29</v>
      </c>
      <c r="D240" s="7">
        <v>3.0657999999999999</v>
      </c>
      <c r="E240" s="83">
        <v>3405</v>
      </c>
      <c r="F240" s="17">
        <v>3.4049999999999998</v>
      </c>
      <c r="G240" s="66" t="s">
        <v>78</v>
      </c>
      <c r="H240" s="66"/>
      <c r="I240" s="66"/>
      <c r="J240" s="66"/>
    </row>
    <row r="241" spans="1:10" ht="15.75">
      <c r="A241" s="66" t="s">
        <v>134</v>
      </c>
      <c r="B241" s="67" t="s">
        <v>305</v>
      </c>
      <c r="C241" s="82">
        <v>179.05</v>
      </c>
      <c r="D241" s="7">
        <v>3.5810000000000004</v>
      </c>
      <c r="E241" s="83">
        <v>6968</v>
      </c>
      <c r="F241" s="17">
        <v>6.968</v>
      </c>
      <c r="G241" s="66" t="s">
        <v>78</v>
      </c>
      <c r="H241" s="66"/>
      <c r="I241" s="66"/>
      <c r="J241" s="66"/>
    </row>
    <row r="242" spans="1:10" ht="15.75">
      <c r="A242" s="66" t="s">
        <v>136</v>
      </c>
      <c r="B242" s="67" t="s">
        <v>306</v>
      </c>
      <c r="C242" s="82">
        <v>54.56</v>
      </c>
      <c r="D242" s="7">
        <v>1.0911999999999999</v>
      </c>
      <c r="E242" s="83">
        <v>3507</v>
      </c>
      <c r="F242" s="17">
        <v>3.5069999999999997</v>
      </c>
      <c r="G242" s="66" t="s">
        <v>78</v>
      </c>
      <c r="H242" s="66"/>
      <c r="I242" s="66"/>
      <c r="J242" s="66"/>
    </row>
    <row r="243" spans="1:10" ht="15.75">
      <c r="A243" s="66" t="s">
        <v>138</v>
      </c>
      <c r="B243" s="67" t="s">
        <v>307</v>
      </c>
      <c r="C243" s="82">
        <v>29.79</v>
      </c>
      <c r="D243" s="7">
        <v>0.5958</v>
      </c>
      <c r="E243" s="83">
        <v>2888</v>
      </c>
      <c r="F243" s="17">
        <v>1.444</v>
      </c>
      <c r="G243" s="66" t="s">
        <v>78</v>
      </c>
      <c r="H243" s="66"/>
      <c r="I243" s="66"/>
      <c r="J243" s="66" t="s">
        <v>78</v>
      </c>
    </row>
    <row r="244" spans="1:10" ht="15.75">
      <c r="A244" s="66" t="s">
        <v>140</v>
      </c>
      <c r="B244" s="67" t="s">
        <v>308</v>
      </c>
      <c r="C244" s="82">
        <v>33.590000000000003</v>
      </c>
      <c r="D244" s="7">
        <v>0.67180000000000006</v>
      </c>
      <c r="E244" s="83">
        <v>3640</v>
      </c>
      <c r="F244" s="17">
        <v>1.456</v>
      </c>
      <c r="G244" s="66" t="s">
        <v>78</v>
      </c>
      <c r="H244" s="66"/>
      <c r="I244" s="66"/>
      <c r="J244" s="66" t="s">
        <v>78</v>
      </c>
    </row>
    <row r="245" spans="1:10" ht="15.75">
      <c r="A245" s="66" t="s">
        <v>142</v>
      </c>
      <c r="B245" s="67" t="s">
        <v>309</v>
      </c>
      <c r="C245" s="82">
        <v>32.68</v>
      </c>
      <c r="D245" s="7">
        <v>0.65359999999999996</v>
      </c>
      <c r="E245" s="83">
        <v>3921</v>
      </c>
      <c r="F245" s="17">
        <v>0.78420000000000001</v>
      </c>
      <c r="G245" s="66" t="s">
        <v>78</v>
      </c>
      <c r="H245" s="66"/>
      <c r="I245" s="66"/>
      <c r="J245" s="51" t="s">
        <v>78</v>
      </c>
    </row>
    <row r="246" spans="1:10" ht="15.75">
      <c r="A246" s="66" t="s">
        <v>144</v>
      </c>
      <c r="B246" s="64" t="s">
        <v>310</v>
      </c>
      <c r="C246" s="82">
        <v>29.2</v>
      </c>
      <c r="D246" s="7">
        <v>0.58399999999999996</v>
      </c>
      <c r="E246" s="83">
        <v>3331</v>
      </c>
      <c r="F246" s="17">
        <v>0.66620000000000001</v>
      </c>
      <c r="G246" s="66" t="s">
        <v>78</v>
      </c>
      <c r="H246" s="66"/>
      <c r="I246" s="66"/>
      <c r="J246" s="51" t="s">
        <v>78</v>
      </c>
    </row>
    <row r="247" spans="1:10" ht="15.75">
      <c r="A247" s="66" t="s">
        <v>146</v>
      </c>
      <c r="B247" s="64" t="s">
        <v>311</v>
      </c>
      <c r="C247" s="82">
        <v>57.77</v>
      </c>
      <c r="D247" s="7">
        <v>1.1554</v>
      </c>
      <c r="E247" s="83">
        <v>1948</v>
      </c>
      <c r="F247" s="17">
        <v>1.5584</v>
      </c>
      <c r="G247" s="66" t="s">
        <v>78</v>
      </c>
      <c r="H247" s="66"/>
      <c r="I247" s="66"/>
      <c r="J247" s="66"/>
    </row>
    <row r="248" spans="1:10" ht="15.75">
      <c r="A248" s="66" t="s">
        <v>148</v>
      </c>
      <c r="B248" s="64" t="s">
        <v>312</v>
      </c>
      <c r="C248" s="82">
        <v>91.18</v>
      </c>
      <c r="D248" s="7">
        <v>1.8236000000000001</v>
      </c>
      <c r="E248" s="83">
        <v>1773</v>
      </c>
      <c r="F248" s="17">
        <v>1.7729999999999999</v>
      </c>
      <c r="G248" s="66" t="s">
        <v>78</v>
      </c>
      <c r="H248" s="66"/>
      <c r="I248" s="66"/>
      <c r="J248" s="66"/>
    </row>
    <row r="249" spans="1:10" ht="15.75">
      <c r="A249" s="66" t="s">
        <v>150</v>
      </c>
      <c r="B249" s="64" t="s">
        <v>313</v>
      </c>
      <c r="C249" s="82">
        <v>44.2</v>
      </c>
      <c r="D249" s="7">
        <v>0.88400000000000001</v>
      </c>
      <c r="E249" s="83">
        <v>4190</v>
      </c>
      <c r="F249" s="17">
        <v>1.6759999999999999</v>
      </c>
      <c r="G249" s="66" t="s">
        <v>78</v>
      </c>
      <c r="H249" s="66"/>
      <c r="I249" s="66"/>
      <c r="J249" s="66" t="s">
        <v>78</v>
      </c>
    </row>
    <row r="250" spans="1:10" ht="15.75">
      <c r="A250" s="40" t="s">
        <v>314</v>
      </c>
      <c r="B250" s="62" t="s">
        <v>315</v>
      </c>
      <c r="C250" s="80">
        <f>SUM(C252:C262)</f>
        <v>821.85</v>
      </c>
      <c r="D250" s="7"/>
      <c r="E250" s="81">
        <v>29228</v>
      </c>
      <c r="F250" s="17"/>
      <c r="G250" s="66"/>
      <c r="H250" s="66"/>
      <c r="I250" s="66"/>
      <c r="J250" s="66"/>
    </row>
    <row r="251" spans="1:10" ht="15.75">
      <c r="A251" s="40">
        <v>1</v>
      </c>
      <c r="B251" s="62" t="s">
        <v>126</v>
      </c>
      <c r="C251" s="80"/>
      <c r="D251" s="7"/>
      <c r="E251" s="81"/>
      <c r="F251" s="17"/>
      <c r="G251" s="66"/>
      <c r="H251" s="66"/>
      <c r="I251" s="66"/>
      <c r="J251" s="66"/>
    </row>
    <row r="252" spans="1:10" ht="15.75">
      <c r="A252" s="66" t="s">
        <v>127</v>
      </c>
      <c r="B252" s="63" t="s">
        <v>316</v>
      </c>
      <c r="C252" s="82">
        <v>30.88</v>
      </c>
      <c r="D252" s="7">
        <v>0.61759999999999993</v>
      </c>
      <c r="E252" s="83">
        <v>4773</v>
      </c>
      <c r="F252" s="17">
        <v>3.1819999999999999</v>
      </c>
      <c r="G252" s="66" t="s">
        <v>78</v>
      </c>
      <c r="H252" s="66"/>
      <c r="I252" s="66"/>
      <c r="J252" s="66" t="s">
        <v>78</v>
      </c>
    </row>
    <row r="253" spans="1:10" ht="15.75">
      <c r="A253" s="66" t="s">
        <v>72</v>
      </c>
      <c r="B253" s="67" t="s">
        <v>317</v>
      </c>
      <c r="C253" s="82">
        <v>82.54</v>
      </c>
      <c r="D253" s="7">
        <v>1.6508</v>
      </c>
      <c r="E253" s="83">
        <v>1155</v>
      </c>
      <c r="F253" s="17">
        <v>1.155</v>
      </c>
      <c r="G253" s="66" t="s">
        <v>78</v>
      </c>
      <c r="H253" s="66"/>
      <c r="I253" s="66"/>
      <c r="J253" s="66"/>
    </row>
    <row r="254" spans="1:10" ht="15.75">
      <c r="A254" s="66" t="s">
        <v>130</v>
      </c>
      <c r="B254" s="67" t="s">
        <v>318</v>
      </c>
      <c r="C254" s="82">
        <v>79.91</v>
      </c>
      <c r="D254" s="7">
        <v>1.5981999999999998</v>
      </c>
      <c r="E254" s="83">
        <v>3028</v>
      </c>
      <c r="F254" s="17">
        <v>3.028</v>
      </c>
      <c r="G254" s="66" t="s">
        <v>78</v>
      </c>
      <c r="H254" s="66"/>
      <c r="I254" s="66"/>
      <c r="J254" s="66"/>
    </row>
    <row r="255" spans="1:10" ht="15.75">
      <c r="A255" s="66" t="s">
        <v>132</v>
      </c>
      <c r="B255" s="67" t="s">
        <v>319</v>
      </c>
      <c r="C255" s="82">
        <v>55.92</v>
      </c>
      <c r="D255" s="7">
        <v>1.1184000000000001</v>
      </c>
      <c r="E255" s="83">
        <v>2792</v>
      </c>
      <c r="F255" s="17">
        <v>0.55840000000000001</v>
      </c>
      <c r="G255" s="66" t="s">
        <v>78</v>
      </c>
      <c r="H255" s="66"/>
      <c r="I255" s="66"/>
      <c r="J255" s="66" t="s">
        <v>78</v>
      </c>
    </row>
    <row r="256" spans="1:10" ht="15.75">
      <c r="A256" s="66" t="s">
        <v>134</v>
      </c>
      <c r="B256" s="67" t="s">
        <v>320</v>
      </c>
      <c r="C256" s="82">
        <v>77.11</v>
      </c>
      <c r="D256" s="7">
        <v>1.5422</v>
      </c>
      <c r="E256" s="83">
        <v>2926</v>
      </c>
      <c r="F256" s="17">
        <v>2.3408000000000002</v>
      </c>
      <c r="G256" s="66" t="s">
        <v>78</v>
      </c>
      <c r="H256" s="66"/>
      <c r="I256" s="66"/>
      <c r="J256" s="66"/>
    </row>
    <row r="257" spans="1:10" ht="15.75">
      <c r="A257" s="66" t="s">
        <v>136</v>
      </c>
      <c r="B257" s="67" t="s">
        <v>321</v>
      </c>
      <c r="C257" s="82">
        <v>93.37</v>
      </c>
      <c r="D257" s="7">
        <v>1.8674000000000002</v>
      </c>
      <c r="E257" s="83">
        <v>1773</v>
      </c>
      <c r="F257" s="17">
        <v>1.7729999999999999</v>
      </c>
      <c r="G257" s="66" t="s">
        <v>78</v>
      </c>
      <c r="H257" s="66"/>
      <c r="I257" s="66"/>
      <c r="J257" s="66"/>
    </row>
    <row r="258" spans="1:10" ht="15.75">
      <c r="A258" s="66" t="s">
        <v>138</v>
      </c>
      <c r="B258" s="67" t="s">
        <v>322</v>
      </c>
      <c r="C258" s="82">
        <v>90.26</v>
      </c>
      <c r="D258" s="7">
        <v>1.8052000000000001</v>
      </c>
      <c r="E258" s="83">
        <v>5251</v>
      </c>
      <c r="F258" s="17">
        <v>2.3337777777777777</v>
      </c>
      <c r="G258" s="66" t="s">
        <v>78</v>
      </c>
      <c r="H258" s="66"/>
      <c r="I258" s="66"/>
      <c r="J258" s="66"/>
    </row>
    <row r="259" spans="1:10" ht="15.75">
      <c r="A259" s="66" t="s">
        <v>140</v>
      </c>
      <c r="B259" s="67" t="s">
        <v>323</v>
      </c>
      <c r="C259" s="82">
        <v>28.96</v>
      </c>
      <c r="D259" s="7">
        <v>0.57920000000000005</v>
      </c>
      <c r="E259" s="83">
        <v>1537</v>
      </c>
      <c r="F259" s="17">
        <v>1.5369999999999999</v>
      </c>
      <c r="G259" s="66" t="s">
        <v>78</v>
      </c>
      <c r="H259" s="66"/>
      <c r="I259" s="66"/>
      <c r="J259" s="66" t="s">
        <v>78</v>
      </c>
    </row>
    <row r="260" spans="1:10" ht="15.75">
      <c r="A260" s="66" t="s">
        <v>142</v>
      </c>
      <c r="B260" s="67" t="s">
        <v>324</v>
      </c>
      <c r="C260" s="82">
        <v>27.05</v>
      </c>
      <c r="D260" s="7">
        <v>0.54100000000000004</v>
      </c>
      <c r="E260" s="83">
        <v>1405</v>
      </c>
      <c r="F260" s="17">
        <v>0.28100000000000003</v>
      </c>
      <c r="G260" s="66" t="s">
        <v>78</v>
      </c>
      <c r="H260" s="66"/>
      <c r="I260" s="66"/>
      <c r="J260" s="51" t="s">
        <v>78</v>
      </c>
    </row>
    <row r="261" spans="1:10" ht="15.75">
      <c r="A261" s="66" t="s">
        <v>144</v>
      </c>
      <c r="B261" s="67" t="s">
        <v>325</v>
      </c>
      <c r="C261" s="82">
        <v>181.39</v>
      </c>
      <c r="D261" s="7">
        <v>3.6277999999999997</v>
      </c>
      <c r="E261" s="83">
        <v>2320</v>
      </c>
      <c r="F261" s="17">
        <v>2.3199999999999998</v>
      </c>
      <c r="G261" s="66" t="s">
        <v>78</v>
      </c>
      <c r="H261" s="66"/>
      <c r="I261" s="66"/>
      <c r="J261" s="66"/>
    </row>
    <row r="262" spans="1:10" ht="15.75">
      <c r="A262" s="66" t="s">
        <v>146</v>
      </c>
      <c r="B262" s="67" t="s">
        <v>326</v>
      </c>
      <c r="C262" s="82">
        <v>74.459999999999994</v>
      </c>
      <c r="D262" s="7">
        <v>1.4891999999999999</v>
      </c>
      <c r="E262" s="83">
        <v>2268</v>
      </c>
      <c r="F262" s="17">
        <v>2.2679999999999998</v>
      </c>
      <c r="G262" s="66" t="s">
        <v>78</v>
      </c>
      <c r="H262" s="66"/>
      <c r="I262" s="66"/>
      <c r="J262" s="66"/>
    </row>
    <row r="263" spans="1:10" ht="15.75">
      <c r="A263" s="44" t="s">
        <v>327</v>
      </c>
      <c r="B263" s="56" t="s">
        <v>328</v>
      </c>
      <c r="C263" s="75">
        <f>SUM(C265:C274)</f>
        <v>255.65000000000003</v>
      </c>
      <c r="D263" s="7"/>
      <c r="E263" s="76">
        <v>94592</v>
      </c>
      <c r="F263" s="17"/>
      <c r="G263" s="57"/>
      <c r="H263" s="57"/>
      <c r="I263" s="57"/>
      <c r="J263" s="57"/>
    </row>
    <row r="264" spans="1:10" ht="15.75">
      <c r="A264" s="44">
        <v>1</v>
      </c>
      <c r="B264" s="56" t="s">
        <v>126</v>
      </c>
      <c r="C264" s="75"/>
      <c r="D264" s="7"/>
      <c r="E264" s="76"/>
      <c r="F264" s="17"/>
      <c r="G264" s="57"/>
      <c r="H264" s="57"/>
      <c r="I264" s="57"/>
      <c r="J264" s="57"/>
    </row>
    <row r="265" spans="1:10" ht="15.75">
      <c r="A265" s="57" t="s">
        <v>127</v>
      </c>
      <c r="B265" s="58" t="s">
        <v>329</v>
      </c>
      <c r="C265" s="78">
        <v>20.32</v>
      </c>
      <c r="D265" s="7">
        <v>0.67733333333333334</v>
      </c>
      <c r="E265" s="79">
        <v>11140</v>
      </c>
      <c r="F265" s="17">
        <v>1.3925000000000001</v>
      </c>
      <c r="G265" s="57"/>
      <c r="H265" s="57"/>
      <c r="I265" s="57"/>
      <c r="J265" s="57" t="s">
        <v>78</v>
      </c>
    </row>
    <row r="266" spans="1:10" ht="15.75">
      <c r="A266" s="57" t="s">
        <v>72</v>
      </c>
      <c r="B266" s="59" t="s">
        <v>330</v>
      </c>
      <c r="C266" s="78">
        <v>28.37</v>
      </c>
      <c r="D266" s="7">
        <v>0.94566666666666666</v>
      </c>
      <c r="E266" s="79">
        <v>13363</v>
      </c>
      <c r="F266" s="17">
        <v>1.6703749999999999</v>
      </c>
      <c r="G266" s="57"/>
      <c r="H266" s="57"/>
      <c r="I266" s="57"/>
      <c r="J266" s="57" t="s">
        <v>78</v>
      </c>
    </row>
    <row r="267" spans="1:10" ht="15.75">
      <c r="A267" s="57" t="s">
        <v>130</v>
      </c>
      <c r="B267" s="59" t="s">
        <v>331</v>
      </c>
      <c r="C267" s="78">
        <v>12.35</v>
      </c>
      <c r="D267" s="7">
        <v>0.41166666666666674</v>
      </c>
      <c r="E267" s="79">
        <v>9239</v>
      </c>
      <c r="F267" s="17">
        <v>1.1548750000000001</v>
      </c>
      <c r="G267" s="57"/>
      <c r="H267" s="57"/>
      <c r="I267" s="57"/>
      <c r="J267" s="57" t="s">
        <v>78</v>
      </c>
    </row>
    <row r="268" spans="1:10" ht="15.75">
      <c r="A268" s="57" t="s">
        <v>132</v>
      </c>
      <c r="B268" s="59" t="s">
        <v>332</v>
      </c>
      <c r="C268" s="78">
        <v>31.67</v>
      </c>
      <c r="D268" s="7">
        <v>1.0556666666666668</v>
      </c>
      <c r="E268" s="79">
        <v>6446</v>
      </c>
      <c r="F268" s="17">
        <v>0.80575000000000008</v>
      </c>
      <c r="G268" s="57"/>
      <c r="H268" s="57"/>
      <c r="I268" s="57"/>
      <c r="J268" s="57"/>
    </row>
    <row r="269" spans="1:10" ht="15.75">
      <c r="A269" s="57" t="s">
        <v>134</v>
      </c>
      <c r="B269" s="65" t="s">
        <v>333</v>
      </c>
      <c r="C269" s="78">
        <v>34.74</v>
      </c>
      <c r="D269" s="7">
        <v>1.1580000000000001</v>
      </c>
      <c r="E269" s="79">
        <v>8688</v>
      </c>
      <c r="F269" s="17">
        <v>1.0860000000000001</v>
      </c>
      <c r="G269" s="57"/>
      <c r="H269" s="57"/>
      <c r="I269" s="57"/>
      <c r="J269" s="57"/>
    </row>
    <row r="270" spans="1:10" ht="15.75">
      <c r="A270" s="57" t="s">
        <v>136</v>
      </c>
      <c r="B270" s="65" t="s">
        <v>334</v>
      </c>
      <c r="C270" s="78">
        <v>14.96</v>
      </c>
      <c r="D270" s="7">
        <v>0.49866666666666665</v>
      </c>
      <c r="E270" s="79">
        <v>9192</v>
      </c>
      <c r="F270" s="17">
        <v>1.149</v>
      </c>
      <c r="G270" s="57"/>
      <c r="H270" s="57"/>
      <c r="I270" s="57"/>
      <c r="J270" s="57" t="s">
        <v>78</v>
      </c>
    </row>
    <row r="271" spans="1:10" ht="15.75">
      <c r="A271" s="57" t="s">
        <v>138</v>
      </c>
      <c r="B271" s="65" t="s">
        <v>335</v>
      </c>
      <c r="C271" s="78">
        <v>9.73</v>
      </c>
      <c r="D271" s="7">
        <v>0.32433333333333336</v>
      </c>
      <c r="E271" s="79">
        <v>8265</v>
      </c>
      <c r="F271" s="17">
        <v>1.0331250000000001</v>
      </c>
      <c r="G271" s="57"/>
      <c r="H271" s="57"/>
      <c r="I271" s="57"/>
      <c r="J271" s="57" t="s">
        <v>78</v>
      </c>
    </row>
    <row r="272" spans="1:10" ht="15.75">
      <c r="A272" s="57" t="s">
        <v>140</v>
      </c>
      <c r="B272" s="65" t="s">
        <v>336</v>
      </c>
      <c r="C272" s="78">
        <v>15.96</v>
      </c>
      <c r="D272" s="7">
        <v>0.53200000000000003</v>
      </c>
      <c r="E272" s="79">
        <v>11766</v>
      </c>
      <c r="F272" s="17">
        <v>1.4707499999999998</v>
      </c>
      <c r="G272" s="57"/>
      <c r="H272" s="57"/>
      <c r="I272" s="57"/>
      <c r="J272" s="57" t="s">
        <v>78</v>
      </c>
    </row>
    <row r="273" spans="1:10" ht="15.75">
      <c r="A273" s="57" t="s">
        <v>142</v>
      </c>
      <c r="B273" s="65" t="s">
        <v>337</v>
      </c>
      <c r="C273" s="78">
        <v>16.239999999999998</v>
      </c>
      <c r="D273" s="7">
        <v>0.54133333333333333</v>
      </c>
      <c r="E273" s="79">
        <v>9348</v>
      </c>
      <c r="F273" s="17">
        <v>1.1685000000000001</v>
      </c>
      <c r="G273" s="57"/>
      <c r="H273" s="57"/>
      <c r="I273" s="57"/>
      <c r="J273" s="57" t="s">
        <v>78</v>
      </c>
    </row>
    <row r="274" spans="1:10" ht="15.75">
      <c r="A274" s="57" t="s">
        <v>144</v>
      </c>
      <c r="B274" s="65" t="s">
        <v>338</v>
      </c>
      <c r="C274" s="78">
        <v>71.31</v>
      </c>
      <c r="D274" s="7">
        <v>1.4262000000000001</v>
      </c>
      <c r="E274" s="79">
        <v>7145</v>
      </c>
      <c r="F274" s="17">
        <v>1.429</v>
      </c>
      <c r="G274" s="57" t="s">
        <v>78</v>
      </c>
      <c r="H274" s="57"/>
      <c r="I274" s="57"/>
      <c r="J274" s="57"/>
    </row>
    <row r="275" spans="1:10" ht="15.75">
      <c r="A275" s="40" t="s">
        <v>339</v>
      </c>
      <c r="B275" s="62" t="s">
        <v>340</v>
      </c>
      <c r="C275" s="80">
        <f>SUM(C277:C286)</f>
        <v>913.7</v>
      </c>
      <c r="D275" s="7"/>
      <c r="E275" s="81">
        <v>22050</v>
      </c>
      <c r="F275" s="17"/>
      <c r="G275" s="66"/>
      <c r="H275" s="66"/>
      <c r="I275" s="66"/>
      <c r="J275" s="66"/>
    </row>
    <row r="276" spans="1:10" ht="15.75">
      <c r="A276" s="40">
        <v>1</v>
      </c>
      <c r="B276" s="62" t="s">
        <v>126</v>
      </c>
      <c r="C276" s="80"/>
      <c r="D276" s="7"/>
      <c r="E276" s="81"/>
      <c r="F276" s="17"/>
      <c r="G276" s="66"/>
      <c r="H276" s="66"/>
      <c r="I276" s="66"/>
      <c r="J276" s="66"/>
    </row>
    <row r="277" spans="1:10" ht="15.75">
      <c r="A277" s="66" t="s">
        <v>127</v>
      </c>
      <c r="B277" s="64" t="s">
        <v>341</v>
      </c>
      <c r="C277" s="82">
        <v>46.78</v>
      </c>
      <c r="D277" s="7">
        <v>0.93559999999999999</v>
      </c>
      <c r="E277" s="83">
        <v>1980</v>
      </c>
      <c r="F277" s="17">
        <v>1.98</v>
      </c>
      <c r="G277" s="66" t="s">
        <v>78</v>
      </c>
      <c r="H277" s="66"/>
      <c r="I277" s="66"/>
      <c r="J277" s="66" t="s">
        <v>78</v>
      </c>
    </row>
    <row r="278" spans="1:10" ht="15.75">
      <c r="A278" s="66" t="s">
        <v>72</v>
      </c>
      <c r="B278" s="64" t="s">
        <v>342</v>
      </c>
      <c r="C278" s="82">
        <v>45.76</v>
      </c>
      <c r="D278" s="7">
        <v>0.91520000000000001</v>
      </c>
      <c r="E278" s="83">
        <v>1743</v>
      </c>
      <c r="F278" s="17">
        <v>1.7430000000000001</v>
      </c>
      <c r="G278" s="66" t="s">
        <v>78</v>
      </c>
      <c r="H278" s="66"/>
      <c r="I278" s="66"/>
      <c r="J278" s="66" t="s">
        <v>78</v>
      </c>
    </row>
    <row r="279" spans="1:10" ht="15.75">
      <c r="A279" s="66" t="s">
        <v>130</v>
      </c>
      <c r="B279" s="64" t="s">
        <v>343</v>
      </c>
      <c r="C279" s="82">
        <v>82.1</v>
      </c>
      <c r="D279" s="7">
        <v>1.6419999999999999</v>
      </c>
      <c r="E279" s="83">
        <v>2686</v>
      </c>
      <c r="F279" s="17">
        <v>2.6860000000000004</v>
      </c>
      <c r="G279" s="66" t="s">
        <v>78</v>
      </c>
      <c r="H279" s="66"/>
      <c r="I279" s="66"/>
      <c r="J279" s="66"/>
    </row>
    <row r="280" spans="1:10" ht="15.75">
      <c r="A280" s="66" t="s">
        <v>132</v>
      </c>
      <c r="B280" s="64" t="s">
        <v>344</v>
      </c>
      <c r="C280" s="82">
        <v>113.31</v>
      </c>
      <c r="D280" s="7">
        <v>2.2662</v>
      </c>
      <c r="E280" s="83">
        <v>1549</v>
      </c>
      <c r="F280" s="17">
        <v>1.5490000000000002</v>
      </c>
      <c r="G280" s="66" t="s">
        <v>78</v>
      </c>
      <c r="H280" s="66"/>
      <c r="I280" s="66"/>
      <c r="J280" s="66"/>
    </row>
    <row r="281" spans="1:10" ht="15.75">
      <c r="A281" s="66" t="s">
        <v>134</v>
      </c>
      <c r="B281" s="64" t="s">
        <v>345</v>
      </c>
      <c r="C281" s="82">
        <v>201.45</v>
      </c>
      <c r="D281" s="7">
        <v>4.0289999999999999</v>
      </c>
      <c r="E281" s="83">
        <v>2600</v>
      </c>
      <c r="F281" s="17">
        <v>2.6</v>
      </c>
      <c r="G281" s="66" t="s">
        <v>78</v>
      </c>
      <c r="H281" s="66"/>
      <c r="I281" s="66"/>
      <c r="J281" s="66"/>
    </row>
    <row r="282" spans="1:10" ht="15.75">
      <c r="A282" s="66" t="s">
        <v>136</v>
      </c>
      <c r="B282" s="64" t="s">
        <v>346</v>
      </c>
      <c r="C282" s="82">
        <v>59.98</v>
      </c>
      <c r="D282" s="7">
        <v>1.1996</v>
      </c>
      <c r="E282" s="83">
        <v>2836</v>
      </c>
      <c r="F282" s="17">
        <v>2.2688000000000001</v>
      </c>
      <c r="G282" s="66" t="s">
        <v>78</v>
      </c>
      <c r="H282" s="66"/>
      <c r="I282" s="66"/>
      <c r="J282" s="66"/>
    </row>
    <row r="283" spans="1:10" ht="15.75">
      <c r="A283" s="66" t="s">
        <v>138</v>
      </c>
      <c r="B283" s="64" t="s">
        <v>347</v>
      </c>
      <c r="C283" s="82">
        <v>53.73</v>
      </c>
      <c r="D283" s="7">
        <v>1.0746</v>
      </c>
      <c r="E283" s="83">
        <v>1285</v>
      </c>
      <c r="F283" s="17">
        <v>1.2849999999999999</v>
      </c>
      <c r="G283" s="66" t="s">
        <v>78</v>
      </c>
      <c r="H283" s="66"/>
      <c r="I283" s="66"/>
      <c r="J283" s="66"/>
    </row>
    <row r="284" spans="1:10" ht="15.75">
      <c r="A284" s="66" t="s">
        <v>140</v>
      </c>
      <c r="B284" s="64" t="s">
        <v>348</v>
      </c>
      <c r="C284" s="82">
        <v>77.319999999999993</v>
      </c>
      <c r="D284" s="7">
        <v>1.5463999999999998</v>
      </c>
      <c r="E284" s="83">
        <v>3167</v>
      </c>
      <c r="F284" s="17">
        <v>3.1669999999999998</v>
      </c>
      <c r="G284" s="66" t="s">
        <v>78</v>
      </c>
      <c r="H284" s="66"/>
      <c r="I284" s="66"/>
      <c r="J284" s="66"/>
    </row>
    <row r="285" spans="1:10" ht="15.75">
      <c r="A285" s="66" t="s">
        <v>142</v>
      </c>
      <c r="B285" s="64" t="s">
        <v>349</v>
      </c>
      <c r="C285" s="82">
        <v>147.97999999999999</v>
      </c>
      <c r="D285" s="7">
        <v>2.9596</v>
      </c>
      <c r="E285" s="83">
        <v>2296</v>
      </c>
      <c r="F285" s="17">
        <v>2.2959999999999998</v>
      </c>
      <c r="G285" s="66" t="s">
        <v>78</v>
      </c>
      <c r="H285" s="66"/>
      <c r="I285" s="66"/>
      <c r="J285" s="66"/>
    </row>
    <row r="286" spans="1:10" ht="15.75">
      <c r="A286" s="66" t="s">
        <v>144</v>
      </c>
      <c r="B286" s="64" t="s">
        <v>350</v>
      </c>
      <c r="C286" s="82">
        <v>85.29</v>
      </c>
      <c r="D286" s="7">
        <v>1.7058000000000002</v>
      </c>
      <c r="E286" s="83">
        <v>1908</v>
      </c>
      <c r="F286" s="17">
        <v>1.9079999999999999</v>
      </c>
      <c r="G286" s="66" t="s">
        <v>78</v>
      </c>
      <c r="H286" s="66"/>
      <c r="I286" s="66"/>
      <c r="J286" s="66"/>
    </row>
    <row r="287" spans="1:10" ht="15.75">
      <c r="A287" s="44" t="s">
        <v>351</v>
      </c>
      <c r="B287" s="56" t="s">
        <v>352</v>
      </c>
      <c r="C287" s="75">
        <f>SUM(C289:C301)</f>
        <v>93.980000000000018</v>
      </c>
      <c r="D287" s="7"/>
      <c r="E287" s="76">
        <v>143799</v>
      </c>
      <c r="F287" s="17"/>
      <c r="G287" s="57"/>
      <c r="H287" s="57"/>
      <c r="I287" s="57"/>
      <c r="J287" s="57"/>
    </row>
    <row r="288" spans="1:10" ht="15.75">
      <c r="A288" s="44">
        <v>1</v>
      </c>
      <c r="B288" s="56" t="s">
        <v>126</v>
      </c>
      <c r="C288" s="75"/>
      <c r="D288" s="7"/>
      <c r="E288" s="76"/>
      <c r="F288" s="17"/>
      <c r="G288" s="57"/>
      <c r="H288" s="57"/>
      <c r="I288" s="57"/>
      <c r="J288" s="57"/>
    </row>
    <row r="289" spans="1:10" ht="15.75">
      <c r="A289" s="57" t="s">
        <v>127</v>
      </c>
      <c r="B289" s="65" t="s">
        <v>353</v>
      </c>
      <c r="C289" s="78">
        <v>5.45</v>
      </c>
      <c r="D289" s="7">
        <v>0.18166666666666667</v>
      </c>
      <c r="E289" s="79">
        <v>6979</v>
      </c>
      <c r="F289" s="17">
        <v>0.87237500000000001</v>
      </c>
      <c r="G289" s="57"/>
      <c r="H289" s="57"/>
      <c r="I289" s="57"/>
      <c r="J289" s="51" t="s">
        <v>78</v>
      </c>
    </row>
    <row r="290" spans="1:10" ht="15.75">
      <c r="A290" s="57" t="s">
        <v>72</v>
      </c>
      <c r="B290" s="65" t="s">
        <v>354</v>
      </c>
      <c r="C290" s="78">
        <v>21.99</v>
      </c>
      <c r="D290" s="7">
        <v>0.73299999999999998</v>
      </c>
      <c r="E290" s="79">
        <v>9890</v>
      </c>
      <c r="F290" s="17">
        <v>1.2362500000000001</v>
      </c>
      <c r="G290" s="57"/>
      <c r="H290" s="57"/>
      <c r="I290" s="57"/>
      <c r="J290" s="57" t="s">
        <v>78</v>
      </c>
    </row>
    <row r="291" spans="1:10" ht="15.75">
      <c r="A291" s="57" t="s">
        <v>130</v>
      </c>
      <c r="B291" s="65" t="s">
        <v>355</v>
      </c>
      <c r="C291" s="78">
        <v>17.510000000000002</v>
      </c>
      <c r="D291" s="7">
        <v>0.58366666666666667</v>
      </c>
      <c r="E291" s="79">
        <v>11100</v>
      </c>
      <c r="F291" s="17">
        <v>1.3875</v>
      </c>
      <c r="G291" s="57"/>
      <c r="H291" s="57"/>
      <c r="I291" s="57"/>
      <c r="J291" s="57" t="s">
        <v>78</v>
      </c>
    </row>
    <row r="292" spans="1:10" ht="15.75">
      <c r="A292" s="57" t="s">
        <v>132</v>
      </c>
      <c r="B292" s="65" t="s">
        <v>356</v>
      </c>
      <c r="C292" s="78">
        <v>8.09</v>
      </c>
      <c r="D292" s="7">
        <v>0.26966666666666667</v>
      </c>
      <c r="E292" s="79">
        <v>8672</v>
      </c>
      <c r="F292" s="17">
        <v>1.0840000000000001</v>
      </c>
      <c r="G292" s="57"/>
      <c r="H292" s="57"/>
      <c r="I292" s="57"/>
      <c r="J292" s="57" t="s">
        <v>78</v>
      </c>
    </row>
    <row r="293" spans="1:10" ht="15.75">
      <c r="A293" s="44">
        <v>2</v>
      </c>
      <c r="B293" s="69" t="s">
        <v>357</v>
      </c>
      <c r="C293" s="84"/>
      <c r="D293" s="7"/>
      <c r="E293" s="76"/>
      <c r="F293" s="17">
        <v>0</v>
      </c>
      <c r="G293" s="44"/>
      <c r="H293" s="44"/>
      <c r="I293" s="44"/>
      <c r="J293" s="44"/>
    </row>
    <row r="294" spans="1:10" ht="15.75">
      <c r="A294" s="57" t="s">
        <v>73</v>
      </c>
      <c r="B294" s="65" t="s">
        <v>358</v>
      </c>
      <c r="C294" s="78">
        <v>5.69</v>
      </c>
      <c r="D294" s="7">
        <v>1.0345454545454547</v>
      </c>
      <c r="E294" s="79">
        <v>14510</v>
      </c>
      <c r="F294" s="17">
        <v>2.072857142857143</v>
      </c>
      <c r="G294" s="57"/>
      <c r="H294" s="57"/>
      <c r="I294" s="57"/>
      <c r="J294" s="57"/>
    </row>
    <row r="295" spans="1:10" ht="15.75">
      <c r="A295" s="57" t="s">
        <v>74</v>
      </c>
      <c r="B295" s="65" t="s">
        <v>359</v>
      </c>
      <c r="C295" s="78">
        <v>1.88</v>
      </c>
      <c r="D295" s="7">
        <v>0.3418181818181818</v>
      </c>
      <c r="E295" s="79">
        <v>15889</v>
      </c>
      <c r="F295" s="17">
        <v>2.269857142857143</v>
      </c>
      <c r="G295" s="57"/>
      <c r="H295" s="57"/>
      <c r="I295" s="57"/>
      <c r="J295" s="57" t="s">
        <v>78</v>
      </c>
    </row>
    <row r="296" spans="1:10" ht="15.75">
      <c r="A296" s="57" t="s">
        <v>75</v>
      </c>
      <c r="B296" s="65" t="s">
        <v>360</v>
      </c>
      <c r="C296" s="78">
        <v>4.05</v>
      </c>
      <c r="D296" s="7">
        <v>0.73636363636363622</v>
      </c>
      <c r="E296" s="79">
        <v>11280</v>
      </c>
      <c r="F296" s="17">
        <v>1.6114285714285714</v>
      </c>
      <c r="G296" s="57"/>
      <c r="H296" s="57"/>
      <c r="I296" s="57"/>
      <c r="J296" s="57" t="s">
        <v>78</v>
      </c>
    </row>
    <row r="297" spans="1:10" ht="15.75">
      <c r="A297" s="57" t="s">
        <v>103</v>
      </c>
      <c r="B297" s="65" t="s">
        <v>361</v>
      </c>
      <c r="C297" s="78">
        <v>1.75</v>
      </c>
      <c r="D297" s="7">
        <v>0.31818181818181818</v>
      </c>
      <c r="E297" s="79">
        <v>18853</v>
      </c>
      <c r="F297" s="17">
        <v>2.6932857142857141</v>
      </c>
      <c r="G297" s="57"/>
      <c r="H297" s="57"/>
      <c r="I297" s="57"/>
      <c r="J297" s="57" t="s">
        <v>78</v>
      </c>
    </row>
    <row r="298" spans="1:10" ht="15.75">
      <c r="A298" s="57" t="s">
        <v>104</v>
      </c>
      <c r="B298" s="65" t="s">
        <v>362</v>
      </c>
      <c r="C298" s="78">
        <v>2.5</v>
      </c>
      <c r="D298" s="7">
        <v>0.45454545454545453</v>
      </c>
      <c r="E298" s="79">
        <v>13571</v>
      </c>
      <c r="F298" s="17">
        <v>1.9387142857142856</v>
      </c>
      <c r="G298" s="57"/>
      <c r="H298" s="57"/>
      <c r="I298" s="57"/>
      <c r="J298" s="57" t="s">
        <v>78</v>
      </c>
    </row>
    <row r="299" spans="1:10" ht="15.75">
      <c r="A299" s="57" t="s">
        <v>105</v>
      </c>
      <c r="B299" s="65" t="s">
        <v>363</v>
      </c>
      <c r="C299" s="78">
        <v>4.7300000000000004</v>
      </c>
      <c r="D299" s="7">
        <v>0.8600000000000001</v>
      </c>
      <c r="E299" s="79">
        <v>9333</v>
      </c>
      <c r="F299" s="17">
        <v>1.3332857142857142</v>
      </c>
      <c r="G299" s="57"/>
      <c r="H299" s="57"/>
      <c r="I299" s="57"/>
      <c r="J299" s="57" t="s">
        <v>78</v>
      </c>
    </row>
    <row r="300" spans="1:10" ht="15.75">
      <c r="A300" s="57" t="s">
        <v>106</v>
      </c>
      <c r="B300" s="65" t="s">
        <v>364</v>
      </c>
      <c r="C300" s="78">
        <v>13.25</v>
      </c>
      <c r="D300" s="7">
        <v>2.4090909090909092</v>
      </c>
      <c r="E300" s="79">
        <v>11322</v>
      </c>
      <c r="F300" s="17">
        <v>1.6174285714285714</v>
      </c>
      <c r="G300" s="57"/>
      <c r="H300" s="57"/>
      <c r="I300" s="57"/>
      <c r="J300" s="57"/>
    </row>
    <row r="301" spans="1:10" ht="15.75">
      <c r="A301" s="57" t="s">
        <v>107</v>
      </c>
      <c r="B301" s="65" t="s">
        <v>365</v>
      </c>
      <c r="C301" s="78">
        <v>7.09</v>
      </c>
      <c r="D301" s="7">
        <v>1.2890909090909091</v>
      </c>
      <c r="E301" s="79">
        <v>12400</v>
      </c>
      <c r="F301" s="17">
        <v>1.7714285714285714</v>
      </c>
      <c r="G301" s="57"/>
      <c r="H301" s="57"/>
      <c r="I301" s="57"/>
      <c r="J301" s="57"/>
    </row>
    <row r="302" spans="1:10" ht="15.75">
      <c r="A302" s="44" t="s">
        <v>366</v>
      </c>
      <c r="B302" s="56" t="s">
        <v>367</v>
      </c>
      <c r="C302" s="75">
        <f>SUM(C304:C317)</f>
        <v>63.548300000000005</v>
      </c>
      <c r="D302" s="7"/>
      <c r="E302" s="76">
        <v>113315</v>
      </c>
      <c r="F302" s="17"/>
      <c r="G302" s="57"/>
      <c r="H302" s="57"/>
      <c r="I302" s="57"/>
      <c r="J302" s="57"/>
    </row>
    <row r="303" spans="1:10" ht="15.75">
      <c r="A303" s="44">
        <v>1</v>
      </c>
      <c r="B303" s="56" t="s">
        <v>126</v>
      </c>
      <c r="C303" s="75"/>
      <c r="D303" s="7"/>
      <c r="E303" s="76"/>
      <c r="F303" s="17"/>
      <c r="G303" s="57"/>
      <c r="H303" s="57"/>
      <c r="I303" s="57"/>
      <c r="J303" s="57"/>
    </row>
    <row r="304" spans="1:10" ht="15.75">
      <c r="A304" s="57" t="s">
        <v>127</v>
      </c>
      <c r="B304" s="70" t="s">
        <v>368</v>
      </c>
      <c r="C304" s="78">
        <v>7.0395000000000003</v>
      </c>
      <c r="D304" s="7">
        <v>0.23465</v>
      </c>
      <c r="E304" s="79">
        <v>10699</v>
      </c>
      <c r="F304" s="17">
        <v>1.3373750000000002</v>
      </c>
      <c r="G304" s="57"/>
      <c r="H304" s="57"/>
      <c r="I304" s="57"/>
      <c r="J304" s="57" t="s">
        <v>78</v>
      </c>
    </row>
    <row r="305" spans="1:10" ht="15.75">
      <c r="A305" s="57" t="s">
        <v>72</v>
      </c>
      <c r="B305" s="70" t="s">
        <v>369</v>
      </c>
      <c r="C305" s="78">
        <v>4.1911000000000005</v>
      </c>
      <c r="D305" s="7">
        <v>0.13970333333333335</v>
      </c>
      <c r="E305" s="79">
        <v>4905</v>
      </c>
      <c r="F305" s="17">
        <v>0.61312500000000003</v>
      </c>
      <c r="G305" s="57"/>
      <c r="H305" s="57"/>
      <c r="I305" s="57"/>
      <c r="J305" s="51" t="s">
        <v>78</v>
      </c>
    </row>
    <row r="306" spans="1:10" ht="15.75">
      <c r="A306" s="57" t="s">
        <v>130</v>
      </c>
      <c r="B306" s="70" t="s">
        <v>370</v>
      </c>
      <c r="C306" s="78">
        <v>9.7042999999999999</v>
      </c>
      <c r="D306" s="7">
        <v>0.32347666666666669</v>
      </c>
      <c r="E306" s="79">
        <v>10226</v>
      </c>
      <c r="F306" s="17">
        <v>1.2782500000000001</v>
      </c>
      <c r="G306" s="57"/>
      <c r="H306" s="57"/>
      <c r="I306" s="57"/>
      <c r="J306" s="57" t="s">
        <v>78</v>
      </c>
    </row>
    <row r="307" spans="1:10" ht="15.75">
      <c r="A307" s="57" t="s">
        <v>132</v>
      </c>
      <c r="B307" s="70" t="s">
        <v>371</v>
      </c>
      <c r="C307" s="78">
        <v>16.428100000000001</v>
      </c>
      <c r="D307" s="7">
        <v>0.54760333333333333</v>
      </c>
      <c r="E307" s="79">
        <v>2614</v>
      </c>
      <c r="F307" s="17">
        <v>0.32674999999999998</v>
      </c>
      <c r="G307" s="57"/>
      <c r="H307" s="57" t="s">
        <v>78</v>
      </c>
      <c r="I307" s="57"/>
      <c r="J307" s="51" t="s">
        <v>78</v>
      </c>
    </row>
    <row r="308" spans="1:10" ht="15.75">
      <c r="A308" s="44">
        <v>2</v>
      </c>
      <c r="B308" s="71" t="s">
        <v>357</v>
      </c>
      <c r="C308" s="84"/>
      <c r="D308" s="7"/>
      <c r="E308" s="76"/>
      <c r="F308" s="17"/>
      <c r="G308" s="44"/>
      <c r="H308" s="44"/>
      <c r="I308" s="44"/>
      <c r="J308" s="72"/>
    </row>
    <row r="309" spans="1:10" ht="15.75">
      <c r="A309" s="57" t="s">
        <v>73</v>
      </c>
      <c r="B309" s="70" t="s">
        <v>372</v>
      </c>
      <c r="C309" s="78">
        <v>0.70200000000000007</v>
      </c>
      <c r="D309" s="7">
        <v>0.12763636363636366</v>
      </c>
      <c r="E309" s="79">
        <v>7522</v>
      </c>
      <c r="F309" s="17">
        <v>1.0745714285714285</v>
      </c>
      <c r="G309" s="57"/>
      <c r="H309" s="57"/>
      <c r="I309" s="57"/>
      <c r="J309" s="57" t="s">
        <v>78</v>
      </c>
    </row>
    <row r="310" spans="1:10" ht="15.75">
      <c r="A310" s="57" t="s">
        <v>74</v>
      </c>
      <c r="B310" s="70" t="s">
        <v>373</v>
      </c>
      <c r="C310" s="78">
        <v>1.3375999999999999</v>
      </c>
      <c r="D310" s="7">
        <v>0.24319999999999997</v>
      </c>
      <c r="E310" s="79">
        <v>9182</v>
      </c>
      <c r="F310" s="17">
        <v>1.3117142857142854</v>
      </c>
      <c r="G310" s="57"/>
      <c r="H310" s="57"/>
      <c r="I310" s="57"/>
      <c r="J310" s="57" t="s">
        <v>78</v>
      </c>
    </row>
    <row r="311" spans="1:10" ht="15.75">
      <c r="A311" s="57" t="s">
        <v>75</v>
      </c>
      <c r="B311" s="70" t="s">
        <v>374</v>
      </c>
      <c r="C311" s="78">
        <v>1.1649</v>
      </c>
      <c r="D311" s="7">
        <v>0.21180000000000004</v>
      </c>
      <c r="E311" s="79">
        <v>11469</v>
      </c>
      <c r="F311" s="17">
        <v>1.6384285714285713</v>
      </c>
      <c r="G311" s="57"/>
      <c r="H311" s="57"/>
      <c r="I311" s="57"/>
      <c r="J311" s="57" t="s">
        <v>78</v>
      </c>
    </row>
    <row r="312" spans="1:10" ht="15.75">
      <c r="A312" s="57" t="s">
        <v>103</v>
      </c>
      <c r="B312" s="70" t="s">
        <v>375</v>
      </c>
      <c r="C312" s="78">
        <v>6.1561000000000003</v>
      </c>
      <c r="D312" s="7">
        <v>1.1192909090909091</v>
      </c>
      <c r="E312" s="79">
        <v>15326</v>
      </c>
      <c r="F312" s="17">
        <v>2.1894285714285715</v>
      </c>
      <c r="G312" s="57"/>
      <c r="H312" s="57"/>
      <c r="I312" s="57"/>
      <c r="J312" s="57"/>
    </row>
    <row r="313" spans="1:10" ht="15.75">
      <c r="A313" s="57" t="s">
        <v>104</v>
      </c>
      <c r="B313" s="70" t="s">
        <v>376</v>
      </c>
      <c r="C313" s="78">
        <v>0.67569999999999997</v>
      </c>
      <c r="D313" s="7">
        <v>0.12285454545454545</v>
      </c>
      <c r="E313" s="79">
        <v>5904</v>
      </c>
      <c r="F313" s="17">
        <v>0.84342857142857142</v>
      </c>
      <c r="G313" s="57"/>
      <c r="H313" s="57"/>
      <c r="I313" s="57"/>
      <c r="J313" s="51" t="s">
        <v>78</v>
      </c>
    </row>
    <row r="314" spans="1:10" ht="15.75">
      <c r="A314" s="57" t="s">
        <v>105</v>
      </c>
      <c r="B314" s="70" t="s">
        <v>377</v>
      </c>
      <c r="C314" s="78">
        <v>6.0867999999999993</v>
      </c>
      <c r="D314" s="7">
        <v>1.1066909090909089</v>
      </c>
      <c r="E314" s="79">
        <v>14395</v>
      </c>
      <c r="F314" s="17">
        <v>2.0564285714285715</v>
      </c>
      <c r="G314" s="57"/>
      <c r="H314" s="57"/>
      <c r="I314" s="57"/>
      <c r="J314" s="57"/>
    </row>
    <row r="315" spans="1:10" ht="15.75">
      <c r="A315" s="57" t="s">
        <v>106</v>
      </c>
      <c r="B315" s="70" t="s">
        <v>378</v>
      </c>
      <c r="C315" s="78">
        <v>2.4293999999999998</v>
      </c>
      <c r="D315" s="7">
        <v>0.44170909090909094</v>
      </c>
      <c r="E315" s="79">
        <v>6488</v>
      </c>
      <c r="F315" s="17">
        <v>0.92685714285714282</v>
      </c>
      <c r="G315" s="57"/>
      <c r="H315" s="57"/>
      <c r="I315" s="57"/>
      <c r="J315" s="51" t="s">
        <v>78</v>
      </c>
    </row>
    <row r="316" spans="1:10" ht="15.75">
      <c r="A316" s="57" t="s">
        <v>107</v>
      </c>
      <c r="B316" s="70" t="s">
        <v>379</v>
      </c>
      <c r="C316" s="78">
        <v>3.5569999999999999</v>
      </c>
      <c r="D316" s="7">
        <v>0.64672727272727271</v>
      </c>
      <c r="E316" s="79">
        <v>7163</v>
      </c>
      <c r="F316" s="17">
        <v>1.0232857142857144</v>
      </c>
      <c r="G316" s="57"/>
      <c r="H316" s="57"/>
      <c r="I316" s="57"/>
      <c r="J316" s="57" t="s">
        <v>78</v>
      </c>
    </row>
    <row r="317" spans="1:10" ht="15.75">
      <c r="A317" s="57" t="s">
        <v>108</v>
      </c>
      <c r="B317" s="70" t="s">
        <v>380</v>
      </c>
      <c r="C317" s="78">
        <v>4.0758000000000001</v>
      </c>
      <c r="D317" s="7">
        <v>0.74105454545454552</v>
      </c>
      <c r="E317" s="79">
        <v>7422</v>
      </c>
      <c r="F317" s="17">
        <v>1.0602857142857143</v>
      </c>
      <c r="G317" s="57"/>
      <c r="H317" s="57"/>
      <c r="I317" s="57"/>
      <c r="J317" s="57" t="s">
        <v>78</v>
      </c>
    </row>
    <row r="318" spans="1:10" ht="15.75">
      <c r="A318" s="44" t="s">
        <v>381</v>
      </c>
      <c r="B318" s="56" t="s">
        <v>382</v>
      </c>
      <c r="C318" s="75">
        <f>SUM(C320:C340)</f>
        <v>216.34</v>
      </c>
      <c r="D318" s="7"/>
      <c r="E318" s="76">
        <v>252940</v>
      </c>
      <c r="F318" s="17"/>
      <c r="G318" s="57"/>
      <c r="H318" s="57"/>
      <c r="I318" s="57"/>
      <c r="J318" s="57"/>
    </row>
    <row r="319" spans="1:10" ht="15.75">
      <c r="A319" s="44">
        <v>1</v>
      </c>
      <c r="B319" s="56" t="s">
        <v>126</v>
      </c>
      <c r="C319" s="75"/>
      <c r="D319" s="7"/>
      <c r="E319" s="76"/>
      <c r="F319" s="17"/>
      <c r="G319" s="57"/>
      <c r="H319" s="57"/>
      <c r="I319" s="57"/>
      <c r="J319" s="57"/>
    </row>
    <row r="320" spans="1:10" ht="15.75">
      <c r="A320" s="57" t="s">
        <v>127</v>
      </c>
      <c r="B320" s="59" t="s">
        <v>383</v>
      </c>
      <c r="C320" s="78">
        <v>17.36</v>
      </c>
      <c r="D320" s="7">
        <v>0.57866666666666666</v>
      </c>
      <c r="E320" s="79">
        <v>14420</v>
      </c>
      <c r="F320" s="17">
        <v>1.8025</v>
      </c>
      <c r="G320" s="57"/>
      <c r="H320" s="57"/>
      <c r="I320" s="57"/>
      <c r="J320" s="57" t="s">
        <v>78</v>
      </c>
    </row>
    <row r="321" spans="1:10" ht="15.75">
      <c r="A321" s="57" t="s">
        <v>72</v>
      </c>
      <c r="B321" s="59" t="s">
        <v>384</v>
      </c>
      <c r="C321" s="78">
        <v>11.95</v>
      </c>
      <c r="D321" s="7">
        <v>0.39833333333333326</v>
      </c>
      <c r="E321" s="79">
        <v>14470</v>
      </c>
      <c r="F321" s="17">
        <v>1.8087500000000001</v>
      </c>
      <c r="G321" s="57"/>
      <c r="H321" s="57"/>
      <c r="I321" s="57"/>
      <c r="J321" s="57" t="s">
        <v>78</v>
      </c>
    </row>
    <row r="322" spans="1:10" ht="15.75">
      <c r="A322" s="57" t="s">
        <v>130</v>
      </c>
      <c r="B322" s="59" t="s">
        <v>385</v>
      </c>
      <c r="C322" s="78">
        <v>15.71</v>
      </c>
      <c r="D322" s="7">
        <v>0.52366666666666672</v>
      </c>
      <c r="E322" s="79">
        <v>14609</v>
      </c>
      <c r="F322" s="17">
        <v>1.8261250000000002</v>
      </c>
      <c r="G322" s="57"/>
      <c r="H322" s="57"/>
      <c r="I322" s="57"/>
      <c r="J322" s="57" t="s">
        <v>78</v>
      </c>
    </row>
    <row r="323" spans="1:10" ht="15.75">
      <c r="A323" s="57" t="s">
        <v>132</v>
      </c>
      <c r="B323" s="59" t="s">
        <v>386</v>
      </c>
      <c r="C323" s="78">
        <v>15.65</v>
      </c>
      <c r="D323" s="7">
        <v>0.52166666666666672</v>
      </c>
      <c r="E323" s="79">
        <v>15394</v>
      </c>
      <c r="F323" s="17">
        <v>1.92425</v>
      </c>
      <c r="G323" s="57"/>
      <c r="H323" s="57"/>
      <c r="I323" s="57"/>
      <c r="J323" s="57" t="s">
        <v>78</v>
      </c>
    </row>
    <row r="324" spans="1:10" ht="15.75">
      <c r="A324" s="57" t="s">
        <v>134</v>
      </c>
      <c r="B324" s="59" t="s">
        <v>387</v>
      </c>
      <c r="C324" s="78">
        <v>15.24</v>
      </c>
      <c r="D324" s="7">
        <v>0.50800000000000001</v>
      </c>
      <c r="E324" s="79">
        <v>8475</v>
      </c>
      <c r="F324" s="17">
        <v>1.059375</v>
      </c>
      <c r="G324" s="57"/>
      <c r="H324" s="57"/>
      <c r="I324" s="57"/>
      <c r="J324" s="57" t="s">
        <v>78</v>
      </c>
    </row>
    <row r="325" spans="1:10" ht="15.75">
      <c r="A325" s="57" t="s">
        <v>136</v>
      </c>
      <c r="B325" s="59" t="s">
        <v>388</v>
      </c>
      <c r="C325" s="78">
        <v>11.93</v>
      </c>
      <c r="D325" s="7">
        <v>0.39766666666666667</v>
      </c>
      <c r="E325" s="79">
        <v>12092</v>
      </c>
      <c r="F325" s="17">
        <v>1.5115000000000001</v>
      </c>
      <c r="G325" s="57"/>
      <c r="H325" s="57"/>
      <c r="I325" s="57"/>
      <c r="J325" s="57" t="s">
        <v>78</v>
      </c>
    </row>
    <row r="326" spans="1:10" ht="15.75">
      <c r="A326" s="57" t="s">
        <v>138</v>
      </c>
      <c r="B326" s="59" t="s">
        <v>389</v>
      </c>
      <c r="C326" s="78">
        <v>14.64</v>
      </c>
      <c r="D326" s="7">
        <v>0.48800000000000004</v>
      </c>
      <c r="E326" s="79">
        <v>10722</v>
      </c>
      <c r="F326" s="17">
        <v>1.3402500000000002</v>
      </c>
      <c r="G326" s="57"/>
      <c r="H326" s="57"/>
      <c r="I326" s="57"/>
      <c r="J326" s="57" t="s">
        <v>78</v>
      </c>
    </row>
    <row r="327" spans="1:10" ht="15.75">
      <c r="A327" s="57" t="s">
        <v>140</v>
      </c>
      <c r="B327" s="59" t="s">
        <v>390</v>
      </c>
      <c r="C327" s="78">
        <v>9.6300000000000008</v>
      </c>
      <c r="D327" s="7">
        <v>0.32100000000000001</v>
      </c>
      <c r="E327" s="79">
        <v>7154</v>
      </c>
      <c r="F327" s="17">
        <v>0.89424999999999999</v>
      </c>
      <c r="G327" s="57"/>
      <c r="H327" s="57"/>
      <c r="I327" s="57"/>
      <c r="J327" s="51" t="s">
        <v>78</v>
      </c>
    </row>
    <row r="328" spans="1:10" ht="15.75">
      <c r="A328" s="44">
        <v>2</v>
      </c>
      <c r="B328" s="73" t="s">
        <v>357</v>
      </c>
      <c r="C328" s="84"/>
      <c r="D328" s="7"/>
      <c r="E328" s="76"/>
      <c r="F328" s="17"/>
      <c r="G328" s="44"/>
      <c r="H328" s="44"/>
      <c r="I328" s="44"/>
      <c r="J328" s="72"/>
    </row>
    <row r="329" spans="1:10" ht="15.75">
      <c r="A329" s="57" t="s">
        <v>73</v>
      </c>
      <c r="B329" s="59" t="s">
        <v>391</v>
      </c>
      <c r="C329" s="78">
        <v>10.48</v>
      </c>
      <c r="D329" s="7">
        <v>1.9054545454545455</v>
      </c>
      <c r="E329" s="79">
        <v>17258</v>
      </c>
      <c r="F329" s="17">
        <v>3.4516000000000004</v>
      </c>
      <c r="G329" s="57"/>
      <c r="H329" s="57"/>
      <c r="I329" s="57"/>
      <c r="J329" s="57"/>
    </row>
    <row r="330" spans="1:10" ht="15.75">
      <c r="A330" s="57" t="s">
        <v>74</v>
      </c>
      <c r="B330" s="59" t="s">
        <v>392</v>
      </c>
      <c r="C330" s="78">
        <v>2.0699999999999998</v>
      </c>
      <c r="D330" s="7">
        <v>0.37636363636363634</v>
      </c>
      <c r="E330" s="79">
        <v>11418</v>
      </c>
      <c r="F330" s="17">
        <v>2.2835999999999999</v>
      </c>
      <c r="G330" s="57"/>
      <c r="H330" s="57"/>
      <c r="I330" s="57"/>
      <c r="J330" s="57" t="s">
        <v>78</v>
      </c>
    </row>
    <row r="331" spans="1:10" ht="15.75">
      <c r="A331" s="57" t="s">
        <v>75</v>
      </c>
      <c r="B331" s="59" t="s">
        <v>393</v>
      </c>
      <c r="C331" s="78">
        <v>7.77</v>
      </c>
      <c r="D331" s="7">
        <v>1.4127272727272726</v>
      </c>
      <c r="E331" s="79">
        <v>13395</v>
      </c>
      <c r="F331" s="17">
        <v>2.6789999999999998</v>
      </c>
      <c r="G331" s="57"/>
      <c r="H331" s="57"/>
      <c r="I331" s="57"/>
      <c r="J331" s="57"/>
    </row>
    <row r="332" spans="1:10" ht="15.75">
      <c r="A332" s="57" t="s">
        <v>103</v>
      </c>
      <c r="B332" s="59" t="s">
        <v>394</v>
      </c>
      <c r="C332" s="78">
        <v>9.94</v>
      </c>
      <c r="D332" s="7">
        <v>1.8072727272727271</v>
      </c>
      <c r="E332" s="79">
        <v>16457</v>
      </c>
      <c r="F332" s="17">
        <v>3.2913999999999999</v>
      </c>
      <c r="G332" s="57"/>
      <c r="H332" s="57"/>
      <c r="I332" s="57"/>
      <c r="J332" s="57"/>
    </row>
    <row r="333" spans="1:10" ht="15.75">
      <c r="A333" s="57" t="s">
        <v>104</v>
      </c>
      <c r="B333" s="59" t="s">
        <v>395</v>
      </c>
      <c r="C333" s="78">
        <v>16.03</v>
      </c>
      <c r="D333" s="7">
        <v>2.9145454545454546</v>
      </c>
      <c r="E333" s="79">
        <v>17456</v>
      </c>
      <c r="F333" s="17">
        <v>3.4912000000000001</v>
      </c>
      <c r="G333" s="57"/>
      <c r="H333" s="57"/>
      <c r="I333" s="57"/>
      <c r="J333" s="57"/>
    </row>
    <row r="334" spans="1:10" ht="15.75">
      <c r="A334" s="57" t="s">
        <v>105</v>
      </c>
      <c r="B334" s="59" t="s">
        <v>396</v>
      </c>
      <c r="C334" s="78">
        <v>20.72</v>
      </c>
      <c r="D334" s="7">
        <v>3.7672727272727271</v>
      </c>
      <c r="E334" s="79">
        <v>24097</v>
      </c>
      <c r="F334" s="17">
        <v>4.8193999999999999</v>
      </c>
      <c r="G334" s="57"/>
      <c r="H334" s="57"/>
      <c r="I334" s="57"/>
      <c r="J334" s="57"/>
    </row>
    <row r="335" spans="1:10" ht="15.75">
      <c r="A335" s="57" t="s">
        <v>106</v>
      </c>
      <c r="B335" s="59" t="s">
        <v>397</v>
      </c>
      <c r="C335" s="78">
        <v>7.49</v>
      </c>
      <c r="D335" s="7">
        <v>1.3618181818181818</v>
      </c>
      <c r="E335" s="79">
        <v>8244</v>
      </c>
      <c r="F335" s="17">
        <v>1.6488</v>
      </c>
      <c r="G335" s="57"/>
      <c r="H335" s="57"/>
      <c r="I335" s="57"/>
      <c r="J335" s="57"/>
    </row>
    <row r="336" spans="1:10" ht="15.75">
      <c r="A336" s="57" t="s">
        <v>107</v>
      </c>
      <c r="B336" s="59" t="s">
        <v>398</v>
      </c>
      <c r="C336" s="78">
        <v>8.65</v>
      </c>
      <c r="D336" s="7">
        <v>1.5727272727272728</v>
      </c>
      <c r="E336" s="79">
        <v>11178</v>
      </c>
      <c r="F336" s="17">
        <v>2.2355999999999998</v>
      </c>
      <c r="G336" s="57"/>
      <c r="H336" s="57"/>
      <c r="I336" s="57"/>
      <c r="J336" s="57"/>
    </row>
    <row r="337" spans="1:10" ht="15.75">
      <c r="A337" s="57" t="s">
        <v>108</v>
      </c>
      <c r="B337" s="59" t="s">
        <v>399</v>
      </c>
      <c r="C337" s="78">
        <v>8.1300000000000008</v>
      </c>
      <c r="D337" s="7">
        <v>1.478181818181818</v>
      </c>
      <c r="E337" s="79">
        <v>11298</v>
      </c>
      <c r="F337" s="17">
        <v>2.2595999999999998</v>
      </c>
      <c r="G337" s="57"/>
      <c r="H337" s="57"/>
      <c r="I337" s="57"/>
      <c r="J337" s="57"/>
    </row>
    <row r="338" spans="1:10" ht="15.75">
      <c r="A338" s="57" t="s">
        <v>109</v>
      </c>
      <c r="B338" s="59" t="s">
        <v>400</v>
      </c>
      <c r="C338" s="78">
        <v>3.79</v>
      </c>
      <c r="D338" s="7">
        <v>0.68909090909090909</v>
      </c>
      <c r="E338" s="79">
        <v>7885</v>
      </c>
      <c r="F338" s="17">
        <v>1.577</v>
      </c>
      <c r="G338" s="57"/>
      <c r="H338" s="57"/>
      <c r="I338" s="57"/>
      <c r="J338" s="57" t="s">
        <v>78</v>
      </c>
    </row>
    <row r="339" spans="1:10" ht="15.75">
      <c r="A339" s="57" t="s">
        <v>110</v>
      </c>
      <c r="B339" s="59" t="s">
        <v>401</v>
      </c>
      <c r="C339" s="78">
        <v>3.78</v>
      </c>
      <c r="D339" s="7">
        <v>0.68727272727272715</v>
      </c>
      <c r="E339" s="79">
        <v>9049</v>
      </c>
      <c r="F339" s="17">
        <v>1.8098000000000001</v>
      </c>
      <c r="G339" s="57"/>
      <c r="H339" s="57"/>
      <c r="I339" s="57"/>
      <c r="J339" s="57" t="s">
        <v>78</v>
      </c>
    </row>
    <row r="340" spans="1:10" ht="15.75">
      <c r="A340" s="57" t="s">
        <v>111</v>
      </c>
      <c r="B340" s="59" t="s">
        <v>402</v>
      </c>
      <c r="C340" s="78">
        <v>5.38</v>
      </c>
      <c r="D340" s="7">
        <v>0.97818181818181815</v>
      </c>
      <c r="E340" s="79">
        <v>7869</v>
      </c>
      <c r="F340" s="17">
        <v>1.5737999999999999</v>
      </c>
      <c r="G340" s="57"/>
      <c r="H340" s="57"/>
      <c r="I340" s="57"/>
      <c r="J340" s="57" t="s">
        <v>78</v>
      </c>
    </row>
  </sheetData>
  <mergeCells count="9">
    <mergeCell ref="G4:G5"/>
    <mergeCell ref="H4:H5"/>
    <mergeCell ref="I4:I5"/>
    <mergeCell ref="J4:J5"/>
    <mergeCell ref="A1:J2"/>
    <mergeCell ref="A4:A5"/>
    <mergeCell ref="B4:B5"/>
    <mergeCell ref="C4:D4"/>
    <mergeCell ref="E4:F4"/>
  </mergeCells>
  <pageMargins left="0.643700787" right="0" top="0.70866141732283505" bottom="0.511811023622047" header="0.118110236220472" footer="0.31496062992126"/>
  <pageSetup paperSize="9" fitToWidth="0" orientation="landscape" r:id="rId1"/>
  <headerFooter>
    <oddHeader>&amp;C&amp;"Times New Roman,Regular"&amp;P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PL 2.6</vt:lpstr>
      <vt:lpstr>PL 2.5</vt:lpstr>
      <vt:lpstr>PL 2.4 - không đặc khu</vt:lpstr>
      <vt:lpstr>PL 2.4 - tính đặc khu</vt:lpstr>
      <vt:lpstr>PL 2.3</vt:lpstr>
      <vt:lpstr>PL 2.2 </vt:lpstr>
      <vt:lpstr>PL 2.1</vt:lpstr>
      <vt:lpstr>'PL 2.1'!Print_Titles</vt:lpstr>
      <vt:lpstr>'PL 2.2 '!Print_Titles</vt:lpstr>
      <vt:lpstr>'PL 2.3'!Print_Titles</vt:lpstr>
      <vt:lpstr>'PL 2.4 - không đặc khu'!Print_Titles</vt:lpstr>
      <vt:lpstr>'PL 2.4 - tính đặc khu'!Print_Titles</vt:lpstr>
      <vt:lpstr>'PL 2.6'!Print_Titles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2025-05-06T13:59:04Z</cp:lastPrinted>
  <dcterms:created xsi:type="dcterms:W3CDTF">2015-09-30T00:57:31Z</dcterms:created>
  <dcterms:modified xsi:type="dcterms:W3CDTF">2025-05-06T14:30:49Z</dcterms:modified>
</cp:coreProperties>
</file>