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Lào Cai (phát hành) 6.5.2025\"/>
    </mc:Choice>
  </mc:AlternateContent>
  <bookViews>
    <workbookView xWindow="-105" yWindow="-105" windowWidth="23250" windowHeight="12570"/>
  </bookViews>
  <sheets>
    <sheet name="PA BÍ THƯ" sheetId="9" r:id="rId1"/>
  </sheets>
  <definedNames>
    <definedName name="_xlnm._FilterDatabase" localSheetId="0" hidden="1">'PA BÍ THƯ'!$A$5:$P$326</definedName>
    <definedName name="_xlnm.Print_Titles" localSheetId="0">'PA BÍ THƯ'!$4:$5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  <c r="M326" i="9"/>
  <c r="K326" i="9"/>
  <c r="M325" i="9"/>
  <c r="K325" i="9"/>
  <c r="L321" i="9"/>
  <c r="M321" i="9" s="1"/>
  <c r="J321" i="9"/>
  <c r="K321" i="9" s="1"/>
  <c r="L316" i="9"/>
  <c r="M316" i="9" s="1"/>
  <c r="J316" i="9"/>
  <c r="K316" i="9" s="1"/>
  <c r="L312" i="9"/>
  <c r="M312" i="9" s="1"/>
  <c r="J312" i="9"/>
  <c r="K312" i="9" s="1"/>
  <c r="L309" i="9"/>
  <c r="M309" i="9" s="1"/>
  <c r="J309" i="9"/>
  <c r="K309" i="9" s="1"/>
  <c r="L304" i="9"/>
  <c r="M304" i="9" s="1"/>
  <c r="J304" i="9"/>
  <c r="K304" i="9" s="1"/>
  <c r="L300" i="9"/>
  <c r="M300" i="9" s="1"/>
  <c r="J300" i="9"/>
  <c r="K300" i="9" s="1"/>
  <c r="L297" i="9"/>
  <c r="M297" i="9" s="1"/>
  <c r="J297" i="9"/>
  <c r="K297" i="9" s="1"/>
  <c r="L295" i="9"/>
  <c r="M295" i="9" s="1"/>
  <c r="J295" i="9"/>
  <c r="K295" i="9" s="1"/>
  <c r="L289" i="9"/>
  <c r="M289" i="9" s="1"/>
  <c r="J289" i="9"/>
  <c r="K289" i="9" s="1"/>
  <c r="L287" i="9"/>
  <c r="M287" i="9" s="1"/>
  <c r="J287" i="9"/>
  <c r="K287" i="9" s="1"/>
  <c r="L284" i="9"/>
  <c r="M284" i="9" s="1"/>
  <c r="J284" i="9"/>
  <c r="K284" i="9" s="1"/>
  <c r="L281" i="9"/>
  <c r="M281" i="9" s="1"/>
  <c r="J281" i="9"/>
  <c r="K281" i="9" s="1"/>
  <c r="L278" i="9"/>
  <c r="M278" i="9" s="1"/>
  <c r="J278" i="9"/>
  <c r="K278" i="9" s="1"/>
  <c r="L276" i="9"/>
  <c r="M276" i="9" s="1"/>
  <c r="J276" i="9"/>
  <c r="K276" i="9" s="1"/>
  <c r="L270" i="9"/>
  <c r="M270" i="9" s="1"/>
  <c r="J270" i="9"/>
  <c r="K270" i="9" s="1"/>
  <c r="L268" i="9"/>
  <c r="M268" i="9" s="1"/>
  <c r="J268" i="9"/>
  <c r="K268" i="9" s="1"/>
  <c r="L266" i="9"/>
  <c r="M266" i="9" s="1"/>
  <c r="J266" i="9"/>
  <c r="K266" i="9" s="1"/>
  <c r="L264" i="9"/>
  <c r="M264" i="9" s="1"/>
  <c r="J264" i="9"/>
  <c r="K264" i="9" s="1"/>
  <c r="L262" i="9"/>
  <c r="M262" i="9" s="1"/>
  <c r="J262" i="9"/>
  <c r="K262" i="9" s="1"/>
  <c r="L260" i="9"/>
  <c r="M260" i="9" s="1"/>
  <c r="J260" i="9"/>
  <c r="K260" i="9" s="1"/>
  <c r="L258" i="9"/>
  <c r="M258" i="9" s="1"/>
  <c r="J258" i="9"/>
  <c r="K258" i="9" s="1"/>
  <c r="L253" i="9"/>
  <c r="M253" i="9" s="1"/>
  <c r="J253" i="9"/>
  <c r="K253" i="9" s="1"/>
  <c r="L250" i="9"/>
  <c r="M250" i="9" s="1"/>
  <c r="J250" i="9"/>
  <c r="K250" i="9" s="1"/>
  <c r="L247" i="9"/>
  <c r="M247" i="9" s="1"/>
  <c r="J247" i="9"/>
  <c r="K247" i="9" s="1"/>
  <c r="L242" i="9"/>
  <c r="M242" i="9" s="1"/>
  <c r="J242" i="9"/>
  <c r="K242" i="9" s="1"/>
  <c r="L240" i="9"/>
  <c r="M240" i="9" s="1"/>
  <c r="J240" i="9"/>
  <c r="K240" i="9" s="1"/>
  <c r="L238" i="9"/>
  <c r="M238" i="9" s="1"/>
  <c r="J238" i="9"/>
  <c r="K238" i="9" s="1"/>
  <c r="L235" i="9"/>
  <c r="M235" i="9" s="1"/>
  <c r="J235" i="9"/>
  <c r="K235" i="9" s="1"/>
  <c r="L232" i="9"/>
  <c r="M232" i="9" s="1"/>
  <c r="J232" i="9"/>
  <c r="K232" i="9" s="1"/>
  <c r="L228" i="9"/>
  <c r="M228" i="9" s="1"/>
  <c r="J228" i="9"/>
  <c r="K228" i="9" s="1"/>
  <c r="L226" i="9"/>
  <c r="M226" i="9" s="1"/>
  <c r="J226" i="9"/>
  <c r="K226" i="9" s="1"/>
  <c r="L223" i="9"/>
  <c r="M223" i="9" s="1"/>
  <c r="J223" i="9"/>
  <c r="K223" i="9" s="1"/>
  <c r="L220" i="9"/>
  <c r="M220" i="9" s="1"/>
  <c r="J220" i="9"/>
  <c r="K220" i="9" s="1"/>
  <c r="L218" i="9"/>
  <c r="M218" i="9" s="1"/>
  <c r="J218" i="9"/>
  <c r="K218" i="9" s="1"/>
  <c r="L216" i="9"/>
  <c r="M216" i="9" s="1"/>
  <c r="J216" i="9"/>
  <c r="K216" i="9" s="1"/>
  <c r="L214" i="9"/>
  <c r="M214" i="9" s="1"/>
  <c r="J214" i="9"/>
  <c r="K214" i="9" s="1"/>
  <c r="L211" i="9"/>
  <c r="M211" i="9" s="1"/>
  <c r="J211" i="9"/>
  <c r="K211" i="9" s="1"/>
  <c r="L208" i="9"/>
  <c r="M208" i="9" s="1"/>
  <c r="J208" i="9"/>
  <c r="K208" i="9" s="1"/>
  <c r="L206" i="9"/>
  <c r="M206" i="9" s="1"/>
  <c r="J206" i="9"/>
  <c r="K206" i="9" s="1"/>
  <c r="L203" i="9"/>
  <c r="M203" i="9" s="1"/>
  <c r="J203" i="9"/>
  <c r="K203" i="9" s="1"/>
  <c r="L197" i="9"/>
  <c r="M197" i="9" s="1"/>
  <c r="J197" i="9"/>
  <c r="K197" i="9" s="1"/>
  <c r="L190" i="9"/>
  <c r="M190" i="9" s="1"/>
  <c r="J190" i="9"/>
  <c r="K190" i="9" s="1"/>
  <c r="L187" i="9"/>
  <c r="M187" i="9" s="1"/>
  <c r="J187" i="9"/>
  <c r="K187" i="9" s="1"/>
  <c r="L185" i="9"/>
  <c r="M185" i="9" s="1"/>
  <c r="J185" i="9"/>
  <c r="K185" i="9" s="1"/>
  <c r="L181" i="9"/>
  <c r="M181" i="9" s="1"/>
  <c r="J181" i="9"/>
  <c r="K181" i="9" s="1"/>
  <c r="L179" i="9"/>
  <c r="J179" i="9"/>
  <c r="L178" i="9"/>
  <c r="M178" i="9" s="1"/>
  <c r="J178" i="9"/>
  <c r="K178" i="9" s="1"/>
  <c r="L176" i="9"/>
  <c r="M176" i="9" s="1"/>
  <c r="J176" i="9"/>
  <c r="K176" i="9" s="1"/>
  <c r="L141" i="9" l="1"/>
  <c r="M141" i="9" s="1"/>
  <c r="J141" i="9"/>
  <c r="K141" i="9" s="1"/>
  <c r="L129" i="9"/>
  <c r="M129" i="9" s="1"/>
  <c r="J129" i="9"/>
  <c r="K129" i="9" s="1"/>
  <c r="L133" i="9"/>
  <c r="M133" i="9" s="1"/>
  <c r="J133" i="9"/>
  <c r="K133" i="9" s="1"/>
  <c r="L95" i="9"/>
  <c r="M95" i="9" s="1"/>
  <c r="J95" i="9"/>
  <c r="K95" i="9" s="1"/>
  <c r="L111" i="9"/>
  <c r="M111" i="9" s="1"/>
  <c r="J111" i="9"/>
  <c r="K111" i="9" s="1"/>
  <c r="L162" i="9"/>
  <c r="M162" i="9" s="1"/>
  <c r="L160" i="9"/>
  <c r="M160" i="9" s="1"/>
  <c r="J160" i="9"/>
  <c r="K160" i="9" s="1"/>
  <c r="J162" i="9"/>
  <c r="K162" i="9" s="1"/>
  <c r="L150" i="9"/>
  <c r="M150" i="9" s="1"/>
  <c r="J150" i="9"/>
  <c r="K150" i="9" s="1"/>
  <c r="L137" i="9"/>
  <c r="M137" i="9" s="1"/>
  <c r="J137" i="9"/>
  <c r="K137" i="9" s="1"/>
  <c r="L167" i="9"/>
  <c r="M167" i="9" s="1"/>
  <c r="J167" i="9"/>
  <c r="K167" i="9" s="1"/>
  <c r="L164" i="9"/>
  <c r="M164" i="9" s="1"/>
  <c r="J164" i="9"/>
  <c r="K164" i="9" s="1"/>
  <c r="L154" i="9"/>
  <c r="M154" i="9" s="1"/>
  <c r="J154" i="9"/>
  <c r="K154" i="9" s="1"/>
  <c r="L146" i="9"/>
  <c r="M146" i="9" s="1"/>
  <c r="J146" i="9"/>
  <c r="K146" i="9" s="1"/>
  <c r="L123" i="9"/>
  <c r="M123" i="9" s="1"/>
  <c r="J123" i="9"/>
  <c r="K123" i="9" s="1"/>
  <c r="L118" i="9"/>
  <c r="M118" i="9" s="1"/>
  <c r="J118" i="9"/>
  <c r="K118" i="9" s="1"/>
  <c r="L115" i="9"/>
  <c r="M115" i="9" s="1"/>
  <c r="J115" i="9"/>
  <c r="K115" i="9" s="1"/>
  <c r="L108" i="9"/>
  <c r="M108" i="9" s="1"/>
  <c r="J108" i="9"/>
  <c r="K108" i="9" s="1"/>
  <c r="L104" i="9"/>
  <c r="M104" i="9" s="1"/>
  <c r="J104" i="9"/>
  <c r="K104" i="9" s="1"/>
  <c r="L99" i="9"/>
  <c r="M99" i="9" s="1"/>
  <c r="J99" i="9"/>
  <c r="K99" i="9" s="1"/>
  <c r="L91" i="9"/>
  <c r="M91" i="9" s="1"/>
  <c r="J91" i="9"/>
  <c r="K91" i="9" s="1"/>
  <c r="L89" i="9"/>
  <c r="M89" i="9" s="1"/>
  <c r="J89" i="9"/>
  <c r="K89" i="9" s="1"/>
  <c r="L84" i="9"/>
  <c r="M84" i="9" s="1"/>
  <c r="J84" i="9"/>
  <c r="K84" i="9" s="1"/>
  <c r="L79" i="9"/>
  <c r="M79" i="9" s="1"/>
  <c r="J79" i="9"/>
  <c r="K79" i="9" s="1"/>
  <c r="L76" i="9"/>
  <c r="M76" i="9" s="1"/>
  <c r="J76" i="9"/>
  <c r="K76" i="9" s="1"/>
  <c r="L72" i="9"/>
  <c r="M72" i="9" s="1"/>
  <c r="J72" i="9"/>
  <c r="K72" i="9" s="1"/>
  <c r="L70" i="9"/>
  <c r="M70" i="9" s="1"/>
  <c r="J70" i="9"/>
  <c r="K70" i="9" s="1"/>
  <c r="L68" i="9"/>
  <c r="M68" i="9" s="1"/>
  <c r="J68" i="9"/>
  <c r="K68" i="9" s="1"/>
  <c r="L66" i="9"/>
  <c r="M66" i="9" s="1"/>
  <c r="J66" i="9"/>
  <c r="K66" i="9" s="1"/>
  <c r="L175" i="9"/>
  <c r="M175" i="9" s="1"/>
  <c r="J175" i="9"/>
  <c r="K175" i="9" s="1"/>
  <c r="L63" i="9"/>
  <c r="M63" i="9" s="1"/>
  <c r="J63" i="9"/>
  <c r="K63" i="9" s="1"/>
  <c r="L60" i="9"/>
  <c r="M60" i="9" s="1"/>
  <c r="J60" i="9"/>
  <c r="K60" i="9" s="1"/>
  <c r="L58" i="9"/>
  <c r="M58" i="9" s="1"/>
  <c r="J58" i="9"/>
  <c r="K58" i="9" s="1"/>
  <c r="L54" i="9"/>
  <c r="M54" i="9" s="1"/>
  <c r="J54" i="9"/>
  <c r="K54" i="9" s="1"/>
  <c r="L50" i="9"/>
  <c r="M50" i="9" s="1"/>
  <c r="J50" i="9"/>
  <c r="K50" i="9" s="1"/>
  <c r="L47" i="9"/>
  <c r="M47" i="9" s="1"/>
  <c r="J47" i="9"/>
  <c r="K47" i="9" s="1"/>
  <c r="L174" i="9"/>
  <c r="M174" i="9" s="1"/>
  <c r="J174" i="9"/>
  <c r="K174" i="9" s="1"/>
  <c r="L42" i="9"/>
  <c r="M42" i="9" s="1"/>
  <c r="J42" i="9"/>
  <c r="K42" i="9" s="1"/>
  <c r="L38" i="9"/>
  <c r="M38" i="9" s="1"/>
  <c r="J38" i="9"/>
  <c r="K38" i="9" s="1"/>
  <c r="L34" i="9"/>
  <c r="M34" i="9" s="1"/>
  <c r="J34" i="9"/>
  <c r="K34" i="9" s="1"/>
  <c r="L31" i="9"/>
  <c r="M31" i="9" s="1"/>
  <c r="J31" i="9"/>
  <c r="K31" i="9" s="1"/>
  <c r="L28" i="9"/>
  <c r="M28" i="9" s="1"/>
  <c r="J28" i="9"/>
  <c r="K28" i="9" s="1"/>
  <c r="L20" i="9"/>
  <c r="M20" i="9" s="1"/>
  <c r="J20" i="9"/>
  <c r="K20" i="9" s="1"/>
  <c r="L24" i="9"/>
  <c r="M24" i="9" s="1"/>
  <c r="J24" i="9"/>
  <c r="K24" i="9" s="1"/>
  <c r="L173" i="9"/>
  <c r="M173" i="9" s="1"/>
  <c r="J173" i="9"/>
  <c r="K173" i="9" s="1"/>
  <c r="L18" i="9"/>
  <c r="M18" i="9" s="1"/>
  <c r="J18" i="9"/>
  <c r="K18" i="9" s="1"/>
  <c r="L14" i="9"/>
  <c r="M14" i="9" s="1"/>
  <c r="J14" i="9"/>
  <c r="K14" i="9" s="1"/>
  <c r="L10" i="9"/>
  <c r="M10" i="9" s="1"/>
  <c r="J10" i="9"/>
  <c r="K10" i="9" s="1"/>
  <c r="L8" i="9"/>
  <c r="M8" i="9" s="1"/>
  <c r="J8" i="9"/>
  <c r="K8" i="9" s="1"/>
  <c r="L172" i="9"/>
  <c r="M172" i="9" s="1"/>
  <c r="J172" i="9"/>
  <c r="K172" i="9" s="1"/>
  <c r="L171" i="9"/>
  <c r="M171" i="9" s="1"/>
  <c r="J171" i="9"/>
  <c r="K171" i="9" s="1"/>
  <c r="L170" i="9"/>
  <c r="M170" i="9" s="1"/>
  <c r="J170" i="9"/>
  <c r="K170" i="9" s="1"/>
</calcChain>
</file>

<file path=xl/sharedStrings.xml><?xml version="1.0" encoding="utf-8"?>
<sst xmlns="http://schemas.openxmlformats.org/spreadsheetml/2006/main" count="973" uniqueCount="426">
  <si>
    <t>Tên đơn vị hành chính</t>
  </si>
  <si>
    <t>STT</t>
  </si>
  <si>
    <t>Xã Hồ Bốn</t>
  </si>
  <si>
    <t>Xã Khao Mang</t>
  </si>
  <si>
    <t>Xã Kim Nọi</t>
  </si>
  <si>
    <t>Xã Mồ Dề</t>
  </si>
  <si>
    <t>Thị trấn Mù Cang Chải</t>
  </si>
  <si>
    <t>Quy mô 
dân số (người)</t>
  </si>
  <si>
    <t>Xã Nậm Khắt</t>
  </si>
  <si>
    <t>Xã Púng Luông</t>
  </si>
  <si>
    <t>Xã Chế Cu Nha</t>
  </si>
  <si>
    <t>Xã La Pán Tẩn</t>
  </si>
  <si>
    <t>Xã Dế Xu Phình</t>
  </si>
  <si>
    <t>Xã Lao Chải</t>
  </si>
  <si>
    <t>Xã Cao Phạ</t>
  </si>
  <si>
    <t>Xã Nậm Có</t>
  </si>
  <si>
    <t>Xã Chế Tạo</t>
  </si>
  <si>
    <t>Xã Tú Lệ</t>
  </si>
  <si>
    <t>Xã Nậm Búng</t>
  </si>
  <si>
    <t>Xã Gia Hội</t>
  </si>
  <si>
    <t>Xã Nậm Lành</t>
  </si>
  <si>
    <t>Thị trấn NT Liên Sơn</t>
  </si>
  <si>
    <t>Xã Sơn Lương</t>
  </si>
  <si>
    <t>Xã Sùng Đô</t>
  </si>
  <si>
    <t>Xã Nậm Mười</t>
  </si>
  <si>
    <t>Xã An Lương</t>
  </si>
  <si>
    <t>Xã Suối Quyền</t>
  </si>
  <si>
    <t>Xã Suối Giàng</t>
  </si>
  <si>
    <t>Xã Đồng Khê</t>
  </si>
  <si>
    <t>Xã Suối Bu</t>
  </si>
  <si>
    <t>Thị trấn Sơn Thịnh</t>
  </si>
  <si>
    <t>Thị trấn NT Trần Phú</t>
  </si>
  <si>
    <t>Xã Nghĩa Sơn</t>
  </si>
  <si>
    <t>Xã Đại Lịch</t>
  </si>
  <si>
    <t>Xã Thượng Bằng La</t>
  </si>
  <si>
    <t>Xã Minh An</t>
  </si>
  <si>
    <t>Xã Tân Thịnh</t>
  </si>
  <si>
    <t>Xã Chấn Thịnh</t>
  </si>
  <si>
    <t>Xã Bình Thuận</t>
  </si>
  <si>
    <t>Xã Nghĩa Tâm</t>
  </si>
  <si>
    <t>Thị trấn Trạm Tấu</t>
  </si>
  <si>
    <t>Xã Hát Lừu</t>
  </si>
  <si>
    <t>Xã Bản Công</t>
  </si>
  <si>
    <t>Xã Bản Mù</t>
  </si>
  <si>
    <t>Xã Xà Hồ</t>
  </si>
  <si>
    <t>Xã Trạm Tấu</t>
  </si>
  <si>
    <t>Xã Pá Hu</t>
  </si>
  <si>
    <t>Xã Pá Lau</t>
  </si>
  <si>
    <t>Xã Túc Đán</t>
  </si>
  <si>
    <t>Xã Phình Hồ</t>
  </si>
  <si>
    <t>Xã Làng Nhì</t>
  </si>
  <si>
    <t>Xã Tà Xi Láng</t>
  </si>
  <si>
    <t>Thị trấn Mậu A</t>
  </si>
  <si>
    <t>Xã Lâm Giang</t>
  </si>
  <si>
    <t>Xã Lang Thíp</t>
  </si>
  <si>
    <t>Xã Châu Quế Hạ</t>
  </si>
  <si>
    <t>Xã Phong Dụ Thượng</t>
  </si>
  <si>
    <t>Xã Mỏ Vàng</t>
  </si>
  <si>
    <t>Xã Yên Thái</t>
  </si>
  <si>
    <t>Xã Xuân Ái</t>
  </si>
  <si>
    <t>Xã Châu Quế Thượng</t>
  </si>
  <si>
    <t>Xã Phong Dụ Hạ</t>
  </si>
  <si>
    <t>Xã Xuân Tầm</t>
  </si>
  <si>
    <t>Xã Đông An</t>
  </si>
  <si>
    <t>Xã An Bình</t>
  </si>
  <si>
    <t>Xã Quang Minh</t>
  </si>
  <si>
    <t>Xã Mậu Đông</t>
  </si>
  <si>
    <t>Xã Ngòi A</t>
  </si>
  <si>
    <t>Xã An Thịnh</t>
  </si>
  <si>
    <t>Xã Tân Hợp</t>
  </si>
  <si>
    <t>Xã Đại Sơn</t>
  </si>
  <si>
    <t>Xã Viễn Sơn</t>
  </si>
  <si>
    <t>Xã Đông Cuông</t>
  </si>
  <si>
    <t>Xã Yên Hợp</t>
  </si>
  <si>
    <t>Xã Yên Phú</t>
  </si>
  <si>
    <t>Xã Đại Phác</t>
  </si>
  <si>
    <t>Xã Nà Hẩu</t>
  </si>
  <si>
    <t>Thị trấn Cổ Phúc</t>
  </si>
  <si>
    <t>Xã Tân Đồng</t>
  </si>
  <si>
    <t>Xã Báo Đáp</t>
  </si>
  <si>
    <t>Xã Thành Thịnh</t>
  </si>
  <si>
    <t>Xã Hoà Cuông</t>
  </si>
  <si>
    <t>Xã Minh Quán</t>
  </si>
  <si>
    <t>Xã Cường Thịnh</t>
  </si>
  <si>
    <t>Xã Minh Quân</t>
  </si>
  <si>
    <t>Xã Việt Cường</t>
  </si>
  <si>
    <t>Xã Vân Hội</t>
  </si>
  <si>
    <t>Xã Việt Hồng</t>
  </si>
  <si>
    <t>Xã Lương Thịnh</t>
  </si>
  <si>
    <t>Xã Hưng Thịnh</t>
  </si>
  <si>
    <t>Xã Hưng Khánh</t>
  </si>
  <si>
    <t>Xã Hồng Ca</t>
  </si>
  <si>
    <t>Xã Kiên Thành</t>
  </si>
  <si>
    <t>Xã Quy Mông</t>
  </si>
  <si>
    <t>Xã Y Can</t>
  </si>
  <si>
    <t>Thị trấn Thác Bà</t>
  </si>
  <si>
    <t>Thị trấn Yên Bình</t>
  </si>
  <si>
    <t>Xã Xuân Long</t>
  </si>
  <si>
    <t>Xã Ngọc Chấn</t>
  </si>
  <si>
    <t>Xã Cảm Nhân</t>
  </si>
  <si>
    <t>Xã Phúc Ninh</t>
  </si>
  <si>
    <t>Xã Mỹ Gia</t>
  </si>
  <si>
    <t>Xã Xuân Lai</t>
  </si>
  <si>
    <t>Xã Yên Thành</t>
  </si>
  <si>
    <t>Xã Phúc An</t>
  </si>
  <si>
    <t>Xã Vũ Linh</t>
  </si>
  <si>
    <t>Xã Bạch Hà</t>
  </si>
  <si>
    <t>Xã Vĩnh Kiên</t>
  </si>
  <si>
    <t>Xã Hán Đà</t>
  </si>
  <si>
    <t>Xã Đại Minh</t>
  </si>
  <si>
    <t xml:space="preserve">Xã Thịnh Hưng </t>
  </si>
  <si>
    <t>Xã Phú Thịnh</t>
  </si>
  <si>
    <t>Xã Đại Đồng</t>
  </si>
  <si>
    <t>Xã Tân Hương</t>
  </si>
  <si>
    <t>Xã Cảm Ân</t>
  </si>
  <si>
    <t>Xã Mông Sơn</t>
  </si>
  <si>
    <t>Xã Bảo Ái</t>
  </si>
  <si>
    <t>Xã Tân Nguyên</t>
  </si>
  <si>
    <t>Thị trấn Yên thế</t>
  </si>
  <si>
    <t>Xã Minh Xuân</t>
  </si>
  <si>
    <t>Xã Mường Lai</t>
  </si>
  <si>
    <t>Xã Tân Lĩnh</t>
  </si>
  <si>
    <t>Xã Động Quan</t>
  </si>
  <si>
    <t>Xã Phúc Lợi</t>
  </si>
  <si>
    <t>Xã Lâm Thượng</t>
  </si>
  <si>
    <t>Xã An Phú</t>
  </si>
  <si>
    <t xml:space="preserve">Xã Minh Tiến </t>
  </si>
  <si>
    <t>Xã Khánh Thiện</t>
  </si>
  <si>
    <t>Xã Tân Lập</t>
  </si>
  <si>
    <t>Xã Khánh Hoà</t>
  </si>
  <si>
    <t>Xã An Lạc</t>
  </si>
  <si>
    <t>Xã Trúc Lâu</t>
  </si>
  <si>
    <t>Xã Trung Tâm</t>
  </si>
  <si>
    <t>Xã Khai Trung</t>
  </si>
  <si>
    <t>Xã Minh Chuẩn</t>
  </si>
  <si>
    <t>Xã Vĩnh Lạc</t>
  </si>
  <si>
    <t>Xã Liễu Đô</t>
  </si>
  <si>
    <t>Xã Yên Thắng</t>
  </si>
  <si>
    <t>Xã Mai Sơn</t>
  </si>
  <si>
    <t>Xã Tô Mậu</t>
  </si>
  <si>
    <t>Xã Tân Phượng</t>
  </si>
  <si>
    <t>Xã Phan Thanh</t>
  </si>
  <si>
    <t>Phường Yên Thịnh</t>
  </si>
  <si>
    <t>Phường Đồng Tâm</t>
  </si>
  <si>
    <t>Phường Yên Ninh</t>
  </si>
  <si>
    <t>Phường Minh Tân</t>
  </si>
  <si>
    <t>Phường Nguyễn Thái Học</t>
  </si>
  <si>
    <t>Phường Hồng Hà</t>
  </si>
  <si>
    <t>Phường Nam Cường</t>
  </si>
  <si>
    <t>Phường Hợp Minh</t>
  </si>
  <si>
    <t>Xã Tuy Lộc</t>
  </si>
  <si>
    <t>Xã Âu Lâu</t>
  </si>
  <si>
    <t>Xã Giới Phiên</t>
  </si>
  <si>
    <t>Xã Văn Phú</t>
  </si>
  <si>
    <t>Xã Minh Bảo</t>
  </si>
  <si>
    <t>Phường Trung Tâm</t>
  </si>
  <si>
    <t>Phường Tân An</t>
  </si>
  <si>
    <t>Phường Pú Trạng</t>
  </si>
  <si>
    <t>Phường Cầu Thia</t>
  </si>
  <si>
    <t>Xã Nghĩa An</t>
  </si>
  <si>
    <t>Xã Nghĩa Lợi</t>
  </si>
  <si>
    <t>Xã Nghĩa Phúc</t>
  </si>
  <si>
    <t>Xã Sơn A</t>
  </si>
  <si>
    <t>Xã Hạnh Sơn</t>
  </si>
  <si>
    <t>Xã Phúc Sơn</t>
  </si>
  <si>
    <t>Xã Thạch Lương</t>
  </si>
  <si>
    <t>Xã Thanh Lương</t>
  </si>
  <si>
    <t>Xã Phù Nham</t>
  </si>
  <si>
    <t>Xã Nghĩa Lộ</t>
  </si>
  <si>
    <t>Xã Cát Thịnh</t>
  </si>
  <si>
    <t>Xã Mù Cang Chải</t>
  </si>
  <si>
    <t>Xã Văn Chấn</t>
  </si>
  <si>
    <t>Xã Mậu A</t>
  </si>
  <si>
    <t>Xã Trấn Yên</t>
  </si>
  <si>
    <t>Xã Thác Bà</t>
  </si>
  <si>
    <t>Phường Yên Bái</t>
  </si>
  <si>
    <t>Phường Nghĩa Lộ</t>
  </si>
  <si>
    <t>Xã Hạnh Phúc</t>
  </si>
  <si>
    <t>Xã Yên Bình</t>
  </si>
  <si>
    <t>UBND huyện Văn Chấn cũ</t>
  </si>
  <si>
    <t>UBND huyện Mù Cang Chải cũ</t>
  </si>
  <si>
    <t>UBND huyện Trạm Tấu cũ</t>
  </si>
  <si>
    <t>UBND huyện Trấn Yên cũ</t>
  </si>
  <si>
    <t>Xã Châu Quế</t>
  </si>
  <si>
    <t>Xã Châu Quế Hạ cũ</t>
  </si>
  <si>
    <t>Xã Lâm Giang cũ</t>
  </si>
  <si>
    <t>Xã Đông Cuông cũ</t>
  </si>
  <si>
    <t>Xã Đại Sơn cũ</t>
  </si>
  <si>
    <t>Xã Xuân Ái cũ</t>
  </si>
  <si>
    <t>Phường Nam Cường cũ</t>
  </si>
  <si>
    <t>Xã Giới Phiên cũ</t>
  </si>
  <si>
    <t>Xã Việt Cường cũ</t>
  </si>
  <si>
    <t>Xã Lục Yên</t>
  </si>
  <si>
    <t>Xã Cảm Nhân cũ</t>
  </si>
  <si>
    <t>Xã Xuân Lai cũ</t>
  </si>
  <si>
    <t>Thị trấn Thác Bà cũ</t>
  </si>
  <si>
    <t>Xã Cảm Ân cũ</t>
  </si>
  <si>
    <t>Xã Sơn Lương cũ</t>
  </si>
  <si>
    <t>Xã Cát Thịnh cũ</t>
  </si>
  <si>
    <t>Xã Chấn Thịnh cũ</t>
  </si>
  <si>
    <t>Xã Nghĩa Tâm cũ</t>
  </si>
  <si>
    <t>Xã Phù Nham cũ</t>
  </si>
  <si>
    <t>Xã Tú Lệ cũ</t>
  </si>
  <si>
    <t>Xã Púng Luông cũ</t>
  </si>
  <si>
    <t>Xã Làng Nhì cũ</t>
  </si>
  <si>
    <t>Xã Mỏ Vàng cũ</t>
  </si>
  <si>
    <t>Xã Gia Hội cũ</t>
  </si>
  <si>
    <t>Xã Thượng Bằng La cũ</t>
  </si>
  <si>
    <t>Xã Phong Dụ Hạ cũ</t>
  </si>
  <si>
    <t>Xã Lao Chải cũ</t>
  </si>
  <si>
    <t>Xã Liên Sơn</t>
  </si>
  <si>
    <t>Xã Sơn A cũ</t>
  </si>
  <si>
    <t>Xã Khao Mang cũ</t>
  </si>
  <si>
    <t>Xã Pá Lau cũ</t>
  </si>
  <si>
    <t>Xã Lương Thịnh cũ</t>
  </si>
  <si>
    <t>Xã Khánh Hòa</t>
  </si>
  <si>
    <t>Xã Hạnh Sơn cũ</t>
  </si>
  <si>
    <t>Xã Hưng Khánh, Hồng Ca cũ</t>
  </si>
  <si>
    <t>Xã Y Can, xã Minh Tiến cũ</t>
  </si>
  <si>
    <t>Huyện ủy Yên Bình cũ</t>
  </si>
  <si>
    <t>Thị ủy thị xã Nghĩa Lộ</t>
  </si>
  <si>
    <t>Huyện ủy và UBND huyện Văn Yên cũ</t>
  </si>
  <si>
    <t>Xã Lâm Thượng, Mai Sơn cũ</t>
  </si>
  <si>
    <t>Nhà hợp khối, nhà làm việc khối đoàn thể, nhà làm việc hành chính công</t>
  </si>
  <si>
    <t>Xã Tân Lĩnh, Tân Lập cũ</t>
  </si>
  <si>
    <t>Xã Khánh Hòa, Tô Mậu cũ</t>
  </si>
  <si>
    <t>Xã Phúc Lợi, Trung Tâm cũ</t>
  </si>
  <si>
    <t>Xã Vĩnh Lạc, Minh Tiến cũ</t>
  </si>
  <si>
    <t>HĐND, UBND thành phố Yên Bái</t>
  </si>
  <si>
    <t>Xã Tân Thịnh cũ</t>
  </si>
  <si>
    <t>Phường Văn Phú</t>
  </si>
  <si>
    <t>Phường Âu Lâu</t>
  </si>
  <si>
    <t>ĐVHC cấp xã thực hiện sắp xếp</t>
  </si>
  <si>
    <t>ĐVHC cấp xã không thực hiện sắp xếp</t>
  </si>
  <si>
    <t>ĐVHC cấp xã thuộc diện sắp xếp</t>
  </si>
  <si>
    <t>Không thực hiện sắp xếp do đủ chuẩn</t>
  </si>
  <si>
    <t>Không thực hiện sắp xếp do có yếu tố đặc thù</t>
  </si>
  <si>
    <t>Tỷ lệ (%)</t>
  </si>
  <si>
    <t>Số ĐVHC cấp xã giảm</t>
  </si>
  <si>
    <t>Khu vực miền núi, vùng cao</t>
  </si>
  <si>
    <t>Nơi đặt trụ sở hành chính</t>
  </si>
  <si>
    <t>Sau sắp xếp</t>
  </si>
  <si>
    <t>PHỤ LỤC SẮP XẾP ĐƠN VỊ HÀNH CHÍNH CẤP XÃ CỦA TỈNH YÊN BÁI VÀ TỈNH LÀO CAI NĂM 2025</t>
  </si>
  <si>
    <t>Hiện trạng đơn vị hành chính</t>
  </si>
  <si>
    <t>Diện tích tự nhiên
 (km2)</t>
  </si>
  <si>
    <t>Tên đơn vị hành chính mới</t>
  </si>
  <si>
    <t>X</t>
  </si>
  <si>
    <t>x</t>
  </si>
  <si>
    <t>Xã Bản Cầm</t>
  </si>
  <si>
    <t>Xã Phong Hải</t>
  </si>
  <si>
    <t>TT.NT. Phong Hải</t>
  </si>
  <si>
    <t>Xã Phong Niên</t>
  </si>
  <si>
    <t>Xã Xuân Quang</t>
  </si>
  <si>
    <t>Xã Trì Quang</t>
  </si>
  <si>
    <t>TT. Phố Lu</t>
  </si>
  <si>
    <t xml:space="preserve">Xã Bảo Thắng </t>
  </si>
  <si>
    <t>Xã Sơn Hà</t>
  </si>
  <si>
    <t>Xã Thái Niên</t>
  </si>
  <si>
    <t>Xã Sơn Hải</t>
  </si>
  <si>
    <t>TT. Tằng Lỏong</t>
  </si>
  <si>
    <t>Xã Tằng Lỏong</t>
  </si>
  <si>
    <t>Xã Phú Nhuận</t>
  </si>
  <si>
    <t>Xã Xuân Giao</t>
  </si>
  <si>
    <t>Xã Gia Phú</t>
  </si>
  <si>
    <t>Xã Thống Nhất</t>
  </si>
  <si>
    <t>Xã Cam Đường</t>
  </si>
  <si>
    <t xml:space="preserve">P. Cam Đường </t>
  </si>
  <si>
    <t>P. Nam Cường</t>
  </si>
  <si>
    <t>P. Xuân Tăng</t>
  </si>
  <si>
    <t>P. Pom Hán</t>
  </si>
  <si>
    <t>P. Bắc Cường</t>
  </si>
  <si>
    <t>P. Bắc Lệnh</t>
  </si>
  <si>
    <t>P. Bình Minh</t>
  </si>
  <si>
    <t>P. Lào Cai</t>
  </si>
  <si>
    <t>Phường Lào Cai</t>
  </si>
  <si>
    <t>Phường Kim Tân</t>
  </si>
  <si>
    <t>P. Duyên Hải</t>
  </si>
  <si>
    <t>P. Cốc Lếu</t>
  </si>
  <si>
    <t>P. Kim Tân</t>
  </si>
  <si>
    <t>Xã Vạn Hòa</t>
  </si>
  <si>
    <t>Xã Bản Phiệt</t>
  </si>
  <si>
    <t>Xã Cốc San</t>
  </si>
  <si>
    <t>Xã Đồng Tuyển</t>
  </si>
  <si>
    <t>Xã Tòng Sành</t>
  </si>
  <si>
    <t>Xã Hợp Thành</t>
  </si>
  <si>
    <t>Xã Tả Phời</t>
  </si>
  <si>
    <t>Xã Mường Hum</t>
  </si>
  <si>
    <t xml:space="preserve">Xã Mường Hum </t>
  </si>
  <si>
    <t>Xã Nậm Pung</t>
  </si>
  <si>
    <t>Xã Trung Lèng Hồ</t>
  </si>
  <si>
    <t>Xã Dền Sáng</t>
  </si>
  <si>
    <t>Xã Sàng Ma Sáo</t>
  </si>
  <si>
    <t>Xã Dền Thàng</t>
  </si>
  <si>
    <t>Xã A Lù</t>
  </si>
  <si>
    <t xml:space="preserve">Xã Y Tý </t>
  </si>
  <si>
    <t>Xã Y Tý</t>
  </si>
  <si>
    <t>Xã Nậm Chạc</t>
  </si>
  <si>
    <t>Xã A Mú Sung</t>
  </si>
  <si>
    <t>Xã Cốc Mỳ</t>
  </si>
  <si>
    <t>Xã Trịnh Tường</t>
  </si>
  <si>
    <t>Xã Bản Xèo</t>
  </si>
  <si>
    <t xml:space="preserve">Xã Bản Xèo </t>
  </si>
  <si>
    <t>Xã Pa Cheo</t>
  </si>
  <si>
    <t>Xã Mường Vi</t>
  </si>
  <si>
    <t>Xã Bản Vược</t>
  </si>
  <si>
    <t>Xã Bát Xát</t>
  </si>
  <si>
    <t>Thị trấn Bát Xát</t>
  </si>
  <si>
    <t>TT. Bát Xát</t>
  </si>
  <si>
    <t>Xã Bản Qua</t>
  </si>
  <si>
    <t>Xã Phìn Ngan</t>
  </si>
  <si>
    <t>Xã Quang Kim</t>
  </si>
  <si>
    <t>Xã Yên Sơn</t>
  </si>
  <si>
    <t>Xã Bảo Yên</t>
  </si>
  <si>
    <t>TT Phố Ràng</t>
  </si>
  <si>
    <t>TT. Phố Ràng</t>
  </si>
  <si>
    <t>Xã Lương Sơn</t>
  </si>
  <si>
    <t>Xã Xuân Thượng</t>
  </si>
  <si>
    <t>Xã Nghĩa Đô</t>
  </si>
  <si>
    <t xml:space="preserve">Xã Nghĩa Đô       </t>
  </si>
  <si>
    <t xml:space="preserve">Xã Nghĩa Đô </t>
  </si>
  <si>
    <t>Xã Tân Tiến</t>
  </si>
  <si>
    <t xml:space="preserve">Xã Vĩnh Yên </t>
  </si>
  <si>
    <t>Xã Thượng Hà</t>
  </si>
  <si>
    <t>Xã Điện Quan</t>
  </si>
  <si>
    <t>Xã Minh Tân</t>
  </si>
  <si>
    <t>Xã Tân Dương</t>
  </si>
  <si>
    <t>Xã Xuân Hòa</t>
  </si>
  <si>
    <t>Xã Việt Tiến</t>
  </si>
  <si>
    <t>Xã Phúc Khánh</t>
  </si>
  <si>
    <t xml:space="preserve">Xã Phúc Khánh </t>
  </si>
  <si>
    <t>Xã Kim Sơn</t>
  </si>
  <si>
    <t>Xã Bảo Hà</t>
  </si>
  <si>
    <t>Xã Tân An</t>
  </si>
  <si>
    <t>Xã Cam Cọn</t>
  </si>
  <si>
    <t>Xã Tân Thượng</t>
  </si>
  <si>
    <t>Xã Nậm Mả</t>
  </si>
  <si>
    <t>Xã Võ Lao</t>
  </si>
  <si>
    <t>Xã Nậm Dạng</t>
  </si>
  <si>
    <t>Xã Khánh Yên Hạ</t>
  </si>
  <si>
    <t xml:space="preserve">Xã Khánh Yên </t>
  </si>
  <si>
    <t>Xã Khánh Yên Trung</t>
  </si>
  <si>
    <t>Xã Liêm Phú</t>
  </si>
  <si>
    <t>Xã Sơn Thủy</t>
  </si>
  <si>
    <t>Xã Văn Bàn</t>
  </si>
  <si>
    <t>Xã Khánh Yên Thượng</t>
  </si>
  <si>
    <t>TT. Khánh Yên</t>
  </si>
  <si>
    <t>Xã Hòa Mạc</t>
  </si>
  <si>
    <t>Xã Làng Giàng</t>
  </si>
  <si>
    <t>Xã Dương Quỳ</t>
  </si>
  <si>
    <t>Xã Thẳm Dương</t>
  </si>
  <si>
    <t>Xã Chiềng Ken</t>
  </si>
  <si>
    <t>Xã Nậm Tha</t>
  </si>
  <si>
    <t>Xã Minh Lương</t>
  </si>
  <si>
    <t>Xã Nậm Xây</t>
  </si>
  <si>
    <t>Xã Nậm Chày</t>
  </si>
  <si>
    <t>Xã Dần Thàng</t>
  </si>
  <si>
    <t>Xã Mường Bo</t>
  </si>
  <si>
    <t xml:space="preserve">Xã Mường Bo </t>
  </si>
  <si>
    <t>Xã Liên Minh</t>
  </si>
  <si>
    <t>Xã Bản Hồ</t>
  </si>
  <si>
    <t>Xã Thanh Bình</t>
  </si>
  <si>
    <t>Xã Mường Hoa</t>
  </si>
  <si>
    <t>P. Sa Pa</t>
  </si>
  <si>
    <t xml:space="preserve">Phường Sa Pa </t>
  </si>
  <si>
    <t>P. Phan Si Păng</t>
  </si>
  <si>
    <t>P. Cầu Mây</t>
  </si>
  <si>
    <t>P. Hàm Rồng</t>
  </si>
  <si>
    <t>P. Ô Quý Hồ</t>
  </si>
  <si>
    <t>P. Sa Pả</t>
  </si>
  <si>
    <t>Xã Trung Chải</t>
  </si>
  <si>
    <t>Xã Tả Phìn</t>
  </si>
  <si>
    <t>Xã Hoàng Liên</t>
  </si>
  <si>
    <t xml:space="preserve">Xã Tả Van </t>
  </si>
  <si>
    <t>Xã Bản Cái</t>
  </si>
  <si>
    <t>Xã Cốc Lầu</t>
  </si>
  <si>
    <t>Xã Nậm Lúc</t>
  </si>
  <si>
    <t>Xã Bảo Nhai</t>
  </si>
  <si>
    <t>Xã Nậm Đét</t>
  </si>
  <si>
    <t>Xã Cốc Ly</t>
  </si>
  <si>
    <t>Xã Nậm Khánh</t>
  </si>
  <si>
    <t>Xã Bản Liền</t>
  </si>
  <si>
    <t>Xã Thải Giàng Phố</t>
  </si>
  <si>
    <t xml:space="preserve"> Xã Bắc Hà</t>
  </si>
  <si>
    <t>TT. Bắc Hà</t>
  </si>
  <si>
    <t>Xã Na Hối</t>
  </si>
  <si>
    <t>Xã Bản Phố</t>
  </si>
  <si>
    <t>Xã Hoàng Thu Phố</t>
  </si>
  <si>
    <t>Xã Nậm Mòn</t>
  </si>
  <si>
    <t>Xã Tả Củ Tỷ</t>
  </si>
  <si>
    <t>Xã Lùng Cải</t>
  </si>
  <si>
    <t>Xã Lùng Thẩn</t>
  </si>
  <si>
    <t>Xã Lùng Phình</t>
  </si>
  <si>
    <t>Xã Tả Van Chư</t>
  </si>
  <si>
    <t>Xã Pha Long</t>
  </si>
  <si>
    <t>Xã Tả Ngài Chồ</t>
  </si>
  <si>
    <t>Xã Dìn Chin</t>
  </si>
  <si>
    <t>Xã Tả Gia Khâu</t>
  </si>
  <si>
    <t>TT. Mường Khương</t>
  </si>
  <si>
    <t xml:space="preserve">Xã Mường Khương </t>
  </si>
  <si>
    <t>Xã Nậm Chảy</t>
  </si>
  <si>
    <t>Xã Tung Chung Phố</t>
  </si>
  <si>
    <t>Xã Nấm Lư</t>
  </si>
  <si>
    <t>Xã Bản Lầu</t>
  </si>
  <si>
    <t xml:space="preserve">Xã Bản Lầu </t>
  </si>
  <si>
    <t>Xã Bản Sen</t>
  </si>
  <si>
    <t>Xã Lùng Vai</t>
  </si>
  <si>
    <t>Xã Tả Thàng</t>
  </si>
  <si>
    <t>Xã Cao Sơn</t>
  </si>
  <si>
    <t>Xã La Pan Tẩn</t>
  </si>
  <si>
    <t>Xã Lùng Khấu Nhin</t>
  </si>
  <si>
    <t>TT. Si Ma Cai</t>
  </si>
  <si>
    <t xml:space="preserve">Xã Si Ma Cai </t>
  </si>
  <si>
    <t>Xã Sán Chải</t>
  </si>
  <si>
    <t>Xã Nàn Sán</t>
  </si>
  <si>
    <t>Xã Cán Cấu</t>
  </si>
  <si>
    <t>Xã Quan Hồ Thẩn</t>
  </si>
  <si>
    <t>Xã Bản Mế</t>
  </si>
  <si>
    <t>Xã Sín Chéng</t>
  </si>
  <si>
    <t xml:space="preserve">Xã Sín Chéng </t>
  </si>
  <si>
    <t>Xã Thào Chư Phìn</t>
  </si>
  <si>
    <t>Xã Nàn Sín</t>
  </si>
  <si>
    <t>Xã Ngũ Chỉ Sơn</t>
  </si>
  <si>
    <t>Xã Nậm Xé</t>
  </si>
  <si>
    <t>(Kèm theo Đề án sắp xếp ĐVHC cấp xã của tỉnh Lào Cai mới năm 2025)</t>
  </si>
  <si>
    <t>ĐVHC cấp xã liền kề và đủ tiêu chuẩn nhưng thực hiện sắp xếp</t>
  </si>
  <si>
    <t xml:space="preserve">                            Phụ lục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</si>
</sst>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;[Red]#,##0"/>
    <numFmt numFmtId="166" formatCode="0.000"/>
    <numFmt numFmtId="167" formatCode="0.0"/>
    <numFmt numFmtId="168" formatCode="0.0%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.VnTime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.5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9" fillId="0" borderId="0" applyFont="0" applyFill="0" applyBorder="0" applyAlignment="0" applyProtection="0"/>
  </cellStyleXfs>
  <cellXfs count="159">
    <xf numFmtId="0" fontId="0" fillId="0" borderId="0" xfId="0"/>
    <xf numFmtId="0" fontId="1" fillId="2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10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vertical="center" shrinkToFit="1"/>
    </xf>
    <xf numFmtId="167" fontId="3" fillId="2" borderId="1" xfId="0" applyNumberFormat="1" applyFont="1" applyFill="1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167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3" fontId="14" fillId="2" borderId="3" xfId="0" quotePrefix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168" fontId="3" fillId="2" borderId="2" xfId="2" applyNumberFormat="1" applyFont="1" applyFill="1" applyBorder="1" applyAlignment="1">
      <alignment horizontal="center" vertical="center" shrinkToFit="1"/>
    </xf>
    <xf numFmtId="168" fontId="3" fillId="2" borderId="4" xfId="2" applyNumberFormat="1" applyFont="1" applyFill="1" applyBorder="1" applyAlignment="1">
      <alignment horizontal="center" vertical="center" shrinkToFit="1"/>
    </xf>
    <xf numFmtId="168" fontId="3" fillId="2" borderId="3" xfId="2" applyNumberFormat="1" applyFont="1" applyFill="1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 shrinkToFit="1"/>
    </xf>
    <xf numFmtId="3" fontId="14" fillId="2" borderId="2" xfId="0" quotePrefix="1" applyNumberFormat="1" applyFont="1" applyFill="1" applyBorder="1" applyAlignment="1">
      <alignment horizontal="center" vertical="center"/>
    </xf>
    <xf numFmtId="3" fontId="14" fillId="2" borderId="4" xfId="0" quotePrefix="1" applyNumberFormat="1" applyFont="1" applyFill="1" applyBorder="1" applyAlignment="1">
      <alignment horizontal="center" vertical="center"/>
    </xf>
    <xf numFmtId="3" fontId="14" fillId="2" borderId="3" xfId="0" quotePrefix="1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shrinkToFit="1"/>
    </xf>
    <xf numFmtId="2" fontId="3" fillId="2" borderId="4" xfId="0" applyNumberFormat="1" applyFont="1" applyFill="1" applyBorder="1" applyAlignment="1">
      <alignment horizontal="center" vertical="center" shrinkToFit="1"/>
    </xf>
    <xf numFmtId="2" fontId="3" fillId="2" borderId="3" xfId="0" applyNumberFormat="1" applyFont="1" applyFill="1" applyBorder="1" applyAlignment="1">
      <alignment horizontal="center" vertical="center" shrinkToFit="1"/>
    </xf>
    <xf numFmtId="168" fontId="3" fillId="2" borderId="2" xfId="2" applyNumberFormat="1" applyFont="1" applyFill="1" applyBorder="1" applyAlignment="1">
      <alignment horizontal="center" vertical="center" wrapText="1"/>
    </xf>
    <xf numFmtId="168" fontId="3" fillId="2" borderId="4" xfId="2" applyNumberFormat="1" applyFont="1" applyFill="1" applyBorder="1" applyAlignment="1">
      <alignment horizontal="center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4" xfId="0" applyNumberFormat="1" applyFont="1" applyFill="1" applyBorder="1" applyAlignment="1">
      <alignment horizontal="center" vertical="center" shrinkToFit="1"/>
    </xf>
    <xf numFmtId="3" fontId="3" fillId="2" borderId="3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 shrinkToFit="1"/>
    </xf>
    <xf numFmtId="168" fontId="3" fillId="2" borderId="2" xfId="2" applyNumberFormat="1" applyFont="1" applyFill="1" applyBorder="1" applyAlignment="1">
      <alignment horizontal="left" vertical="center" shrinkToFit="1"/>
    </xf>
    <xf numFmtId="168" fontId="3" fillId="2" borderId="4" xfId="2" applyNumberFormat="1" applyFont="1" applyFill="1" applyBorder="1" applyAlignment="1">
      <alignment horizontal="left" vertical="center" shrinkToFit="1"/>
    </xf>
    <xf numFmtId="168" fontId="3" fillId="2" borderId="3" xfId="2" applyNumberFormat="1" applyFont="1" applyFill="1" applyBorder="1" applyAlignment="1">
      <alignment horizontal="left" vertical="center" shrinkToFit="1"/>
    </xf>
    <xf numFmtId="167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6"/>
  <sheetViews>
    <sheetView tabSelected="1" zoomScale="70" zoomScaleNormal="70" zoomScaleSheetLayoutView="70" workbookViewId="0">
      <selection activeCell="N1" sqref="N1:P1"/>
    </sheetView>
  </sheetViews>
  <sheetFormatPr defaultColWidth="8.85546875" defaultRowHeight="15.75"/>
  <cols>
    <col min="1" max="1" width="5.5703125" style="48" customWidth="1"/>
    <col min="2" max="2" width="22.7109375" style="49" customWidth="1"/>
    <col min="3" max="3" width="10.28515625" style="48" customWidth="1"/>
    <col min="4" max="4" width="9.85546875" style="48" customWidth="1"/>
    <col min="5" max="5" width="9.5703125" style="48" customWidth="1"/>
    <col min="6" max="6" width="15.5703125" style="48" customWidth="1"/>
    <col min="7" max="7" width="12.5703125" style="48" customWidth="1"/>
    <col min="8" max="8" width="11.7109375" style="48" customWidth="1"/>
    <col min="9" max="9" width="15.42578125" style="48" customWidth="1"/>
    <col min="10" max="10" width="8.7109375" style="48" customWidth="1"/>
    <col min="11" max="11" width="7.7109375" style="48" customWidth="1"/>
    <col min="12" max="13" width="9.85546875" style="48" customWidth="1"/>
    <col min="14" max="14" width="7.7109375" style="48" customWidth="1"/>
    <col min="15" max="15" width="8.7109375" style="48" customWidth="1"/>
    <col min="16" max="16" width="15.28515625" style="10" customWidth="1"/>
    <col min="17" max="16384" width="8.85546875" style="1"/>
  </cols>
  <sheetData>
    <row r="1" spans="1:16" ht="46.9" customHeight="1">
      <c r="B1" s="65"/>
      <c r="N1" s="146" t="s">
        <v>425</v>
      </c>
      <c r="O1" s="147"/>
      <c r="P1" s="147"/>
    </row>
    <row r="2" spans="1:16" ht="21.75" customHeight="1">
      <c r="A2" s="148" t="s">
        <v>242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s="66" customFormat="1" ht="27" customHeight="1">
      <c r="A3" s="67" t="s">
        <v>423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36.75" customHeight="1">
      <c r="A4" s="150" t="s">
        <v>243</v>
      </c>
      <c r="B4" s="150"/>
      <c r="C4" s="150"/>
      <c r="D4" s="150"/>
      <c r="E4" s="153" t="s">
        <v>232</v>
      </c>
      <c r="F4" s="154"/>
      <c r="G4" s="155" t="s">
        <v>233</v>
      </c>
      <c r="H4" s="155"/>
      <c r="I4" s="156" t="s">
        <v>241</v>
      </c>
      <c r="J4" s="157"/>
      <c r="K4" s="157"/>
      <c r="L4" s="157"/>
      <c r="M4" s="158"/>
      <c r="N4" s="151" t="s">
        <v>238</v>
      </c>
      <c r="O4" s="151" t="s">
        <v>239</v>
      </c>
      <c r="P4" s="151" t="s">
        <v>240</v>
      </c>
    </row>
    <row r="5" spans="1:16" ht="78.75" customHeight="1">
      <c r="A5" s="11" t="s">
        <v>1</v>
      </c>
      <c r="B5" s="11" t="s">
        <v>0</v>
      </c>
      <c r="C5" s="12" t="s">
        <v>244</v>
      </c>
      <c r="D5" s="12" t="s">
        <v>7</v>
      </c>
      <c r="E5" s="7" t="s">
        <v>234</v>
      </c>
      <c r="F5" s="8" t="s">
        <v>424</v>
      </c>
      <c r="G5" s="7" t="s">
        <v>235</v>
      </c>
      <c r="H5" s="8" t="s">
        <v>236</v>
      </c>
      <c r="I5" s="12" t="s">
        <v>245</v>
      </c>
      <c r="J5" s="12" t="s">
        <v>244</v>
      </c>
      <c r="K5" s="9" t="s">
        <v>237</v>
      </c>
      <c r="L5" s="12" t="s">
        <v>7</v>
      </c>
      <c r="M5" s="9" t="s">
        <v>237</v>
      </c>
      <c r="N5" s="152"/>
      <c r="O5" s="152"/>
      <c r="P5" s="152"/>
    </row>
    <row r="6" spans="1:16" ht="19.149999999999999" customHeigh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</row>
    <row r="7" spans="1:16" ht="19.149999999999999" customHeight="1">
      <c r="A7" s="13"/>
      <c r="B7" s="13">
        <f>SUM(E7:H7)</f>
        <v>319</v>
      </c>
      <c r="C7" s="13"/>
      <c r="D7" s="13"/>
      <c r="E7" s="13">
        <v>217</v>
      </c>
      <c r="F7" s="13">
        <v>94</v>
      </c>
      <c r="G7" s="13">
        <v>0</v>
      </c>
      <c r="H7" s="13">
        <v>8</v>
      </c>
      <c r="I7" s="13"/>
      <c r="J7" s="13"/>
      <c r="K7" s="13"/>
      <c r="L7" s="13"/>
      <c r="M7" s="13"/>
      <c r="N7" s="13">
        <v>220</v>
      </c>
      <c r="O7" s="13">
        <v>99</v>
      </c>
      <c r="P7" s="13"/>
    </row>
    <row r="8" spans="1:16" ht="19.899999999999999" customHeight="1">
      <c r="A8" s="123">
        <v>1</v>
      </c>
      <c r="B8" s="14" t="s">
        <v>3</v>
      </c>
      <c r="C8" s="15">
        <v>66.366</v>
      </c>
      <c r="D8" s="16">
        <v>6136</v>
      </c>
      <c r="E8" s="62"/>
      <c r="F8" s="62" t="s">
        <v>246</v>
      </c>
      <c r="G8" s="62"/>
      <c r="H8" s="3"/>
      <c r="I8" s="123" t="s">
        <v>3</v>
      </c>
      <c r="J8" s="142">
        <f>SUM(C8:C9)</f>
        <v>120.056</v>
      </c>
      <c r="K8" s="139">
        <f>J8/100*100</f>
        <v>120.05600000000001</v>
      </c>
      <c r="L8" s="141">
        <f>SUM(D8:D9)</f>
        <v>9343</v>
      </c>
      <c r="M8" s="139">
        <f>L8/5000*100</f>
        <v>186.86</v>
      </c>
      <c r="N8" s="122">
        <v>1</v>
      </c>
      <c r="O8" s="122" t="s">
        <v>246</v>
      </c>
      <c r="P8" s="123" t="s">
        <v>212</v>
      </c>
    </row>
    <row r="9" spans="1:16" ht="19.899999999999999" customHeight="1">
      <c r="A9" s="124"/>
      <c r="B9" s="5" t="s">
        <v>2</v>
      </c>
      <c r="C9" s="2">
        <v>53.69</v>
      </c>
      <c r="D9" s="3">
        <v>3207</v>
      </c>
      <c r="E9" s="62"/>
      <c r="F9" s="62" t="s">
        <v>246</v>
      </c>
      <c r="G9" s="62"/>
      <c r="H9" s="3"/>
      <c r="I9" s="124"/>
      <c r="J9" s="140"/>
      <c r="K9" s="140"/>
      <c r="L9" s="135"/>
      <c r="M9" s="140"/>
      <c r="N9" s="124"/>
      <c r="O9" s="124"/>
      <c r="P9" s="124"/>
    </row>
    <row r="10" spans="1:16" ht="19.899999999999999" customHeight="1">
      <c r="A10" s="122">
        <v>2</v>
      </c>
      <c r="B10" s="5" t="s">
        <v>5</v>
      </c>
      <c r="C10" s="2">
        <v>64.701000000000008</v>
      </c>
      <c r="D10" s="3">
        <v>5143</v>
      </c>
      <c r="E10" s="62"/>
      <c r="F10" s="62" t="s">
        <v>246</v>
      </c>
      <c r="G10" s="62"/>
      <c r="H10" s="3"/>
      <c r="I10" s="113" t="s">
        <v>170</v>
      </c>
      <c r="J10" s="110">
        <f>SUM(C10:C13)</f>
        <v>146.952</v>
      </c>
      <c r="K10" s="110">
        <f>J10/100*100</f>
        <v>146.952</v>
      </c>
      <c r="L10" s="113">
        <f>SUM(D10:D13)</f>
        <v>14773</v>
      </c>
      <c r="M10" s="110">
        <f>L10/5000*100</f>
        <v>295.46000000000004</v>
      </c>
      <c r="N10" s="125">
        <v>3</v>
      </c>
      <c r="O10" s="125" t="s">
        <v>246</v>
      </c>
      <c r="P10" s="125" t="s">
        <v>180</v>
      </c>
    </row>
    <row r="11" spans="1:16" ht="19.899999999999999" customHeight="1">
      <c r="A11" s="123"/>
      <c r="B11" s="5" t="s">
        <v>4</v>
      </c>
      <c r="C11" s="2">
        <v>32.261000000000003</v>
      </c>
      <c r="D11" s="3">
        <v>2179</v>
      </c>
      <c r="E11" s="62" t="s">
        <v>246</v>
      </c>
      <c r="F11" s="62"/>
      <c r="G11" s="62"/>
      <c r="H11" s="3"/>
      <c r="I11" s="114"/>
      <c r="J11" s="111"/>
      <c r="K11" s="111"/>
      <c r="L11" s="114"/>
      <c r="M11" s="111"/>
      <c r="N11" s="128"/>
      <c r="O11" s="128"/>
      <c r="P11" s="128"/>
    </row>
    <row r="12" spans="1:16" ht="19.899999999999999" customHeight="1">
      <c r="A12" s="123"/>
      <c r="B12" s="5" t="s">
        <v>6</v>
      </c>
      <c r="C12" s="2">
        <v>6.9750000000000005</v>
      </c>
      <c r="D12" s="3">
        <v>3369</v>
      </c>
      <c r="E12" s="62" t="s">
        <v>246</v>
      </c>
      <c r="F12" s="62"/>
      <c r="G12" s="62"/>
      <c r="H12" s="3"/>
      <c r="I12" s="114"/>
      <c r="J12" s="111"/>
      <c r="K12" s="111"/>
      <c r="L12" s="114"/>
      <c r="M12" s="111"/>
      <c r="N12" s="128"/>
      <c r="O12" s="128"/>
      <c r="P12" s="128"/>
    </row>
    <row r="13" spans="1:16" ht="19.899999999999999" customHeight="1">
      <c r="A13" s="124"/>
      <c r="B13" s="5" t="s">
        <v>10</v>
      </c>
      <c r="C13" s="2">
        <v>43.015000000000001</v>
      </c>
      <c r="D13" s="4">
        <v>4082</v>
      </c>
      <c r="E13" s="4" t="s">
        <v>246</v>
      </c>
      <c r="F13" s="4"/>
      <c r="G13" s="4"/>
      <c r="H13" s="4"/>
      <c r="I13" s="115"/>
      <c r="J13" s="112"/>
      <c r="K13" s="112"/>
      <c r="L13" s="115"/>
      <c r="M13" s="112"/>
      <c r="N13" s="129"/>
      <c r="O13" s="129"/>
      <c r="P13" s="129"/>
    </row>
    <row r="14" spans="1:16" ht="19.899999999999999" customHeight="1">
      <c r="A14" s="122">
        <v>3</v>
      </c>
      <c r="B14" s="5" t="s">
        <v>9</v>
      </c>
      <c r="C14" s="2">
        <v>53.061999999999998</v>
      </c>
      <c r="D14" s="3">
        <v>4682</v>
      </c>
      <c r="E14" s="62"/>
      <c r="F14" s="62" t="s">
        <v>246</v>
      </c>
      <c r="G14" s="62"/>
      <c r="H14" s="3"/>
      <c r="I14" s="122" t="s">
        <v>9</v>
      </c>
      <c r="J14" s="139">
        <f>SUM(C14:C17)</f>
        <v>253.24100000000001</v>
      </c>
      <c r="K14" s="110">
        <f>J14/100*100</f>
        <v>253.24100000000001</v>
      </c>
      <c r="L14" s="134">
        <f>SUM(D14:D17)</f>
        <v>19516</v>
      </c>
      <c r="M14" s="110">
        <f>L14/5000*100</f>
        <v>390.32</v>
      </c>
      <c r="N14" s="122">
        <v>3</v>
      </c>
      <c r="O14" s="122" t="s">
        <v>246</v>
      </c>
      <c r="P14" s="122" t="s">
        <v>203</v>
      </c>
    </row>
    <row r="15" spans="1:16" ht="19.899999999999999" customHeight="1">
      <c r="A15" s="123"/>
      <c r="B15" s="5" t="s">
        <v>8</v>
      </c>
      <c r="C15" s="19">
        <v>122.78100000000001</v>
      </c>
      <c r="D15" s="4">
        <v>6211</v>
      </c>
      <c r="E15" s="4"/>
      <c r="F15" s="4" t="s">
        <v>246</v>
      </c>
      <c r="G15" s="4"/>
      <c r="H15" s="4"/>
      <c r="I15" s="123"/>
      <c r="J15" s="142"/>
      <c r="K15" s="111"/>
      <c r="L15" s="141"/>
      <c r="M15" s="111"/>
      <c r="N15" s="123"/>
      <c r="O15" s="123"/>
      <c r="P15" s="123"/>
    </row>
    <row r="16" spans="1:16" ht="19.899999999999999" customHeight="1">
      <c r="A16" s="123"/>
      <c r="B16" s="5" t="s">
        <v>11</v>
      </c>
      <c r="C16" s="2">
        <v>33.263000000000005</v>
      </c>
      <c r="D16" s="4">
        <v>5667</v>
      </c>
      <c r="E16" s="4" t="s">
        <v>246</v>
      </c>
      <c r="F16" s="4"/>
      <c r="G16" s="4"/>
      <c r="H16" s="4"/>
      <c r="I16" s="123"/>
      <c r="J16" s="142"/>
      <c r="K16" s="111"/>
      <c r="L16" s="141"/>
      <c r="M16" s="111"/>
      <c r="N16" s="123"/>
      <c r="O16" s="123"/>
      <c r="P16" s="123"/>
    </row>
    <row r="17" spans="1:16" ht="19.899999999999999" customHeight="1">
      <c r="A17" s="123"/>
      <c r="B17" s="5" t="s">
        <v>12</v>
      </c>
      <c r="C17" s="2">
        <v>44.134999999999998</v>
      </c>
      <c r="D17" s="4">
        <v>2956</v>
      </c>
      <c r="E17" s="4" t="s">
        <v>246</v>
      </c>
      <c r="F17" s="4"/>
      <c r="G17" s="4"/>
      <c r="H17" s="4"/>
      <c r="I17" s="124"/>
      <c r="J17" s="140"/>
      <c r="K17" s="112"/>
      <c r="L17" s="135"/>
      <c r="M17" s="112"/>
      <c r="N17" s="124"/>
      <c r="O17" s="124"/>
      <c r="P17" s="124"/>
    </row>
    <row r="18" spans="1:16" ht="19.899999999999999" customHeight="1">
      <c r="A18" s="126">
        <v>4</v>
      </c>
      <c r="B18" s="21" t="s">
        <v>17</v>
      </c>
      <c r="C18" s="22">
        <v>28.67</v>
      </c>
      <c r="D18" s="23">
        <v>6787</v>
      </c>
      <c r="E18" s="23" t="s">
        <v>246</v>
      </c>
      <c r="F18" s="23"/>
      <c r="G18" s="23"/>
      <c r="H18" s="23"/>
      <c r="I18" s="126" t="s">
        <v>17</v>
      </c>
      <c r="J18" s="143">
        <f>SUM(C18:C19)</f>
        <v>115.349</v>
      </c>
      <c r="K18" s="144">
        <f>J18/100*100</f>
        <v>115.34900000000002</v>
      </c>
      <c r="L18" s="127">
        <f>SUM(D18:D19)</f>
        <v>13301</v>
      </c>
      <c r="M18" s="110">
        <f>L18/5000*100</f>
        <v>266.02000000000004</v>
      </c>
      <c r="N18" s="122">
        <v>1</v>
      </c>
      <c r="O18" s="122" t="s">
        <v>246</v>
      </c>
      <c r="P18" s="126" t="s">
        <v>202</v>
      </c>
    </row>
    <row r="19" spans="1:16" ht="19.899999999999999" customHeight="1">
      <c r="A19" s="126"/>
      <c r="B19" s="5" t="s">
        <v>14</v>
      </c>
      <c r="C19" s="2">
        <v>86.679000000000002</v>
      </c>
      <c r="D19" s="3">
        <v>6514</v>
      </c>
      <c r="E19" s="62"/>
      <c r="F19" s="62" t="s">
        <v>246</v>
      </c>
      <c r="G19" s="62"/>
      <c r="H19" s="3"/>
      <c r="I19" s="126"/>
      <c r="J19" s="143"/>
      <c r="K19" s="145"/>
      <c r="L19" s="127"/>
      <c r="M19" s="112"/>
      <c r="N19" s="124"/>
      <c r="O19" s="124"/>
      <c r="P19" s="126"/>
    </row>
    <row r="20" spans="1:16" ht="19.899999999999999" customHeight="1">
      <c r="A20" s="122">
        <v>5</v>
      </c>
      <c r="B20" s="25" t="s">
        <v>47</v>
      </c>
      <c r="C20" s="26">
        <v>21.722000000000001</v>
      </c>
      <c r="D20" s="3">
        <v>1925</v>
      </c>
      <c r="E20" s="62" t="s">
        <v>246</v>
      </c>
      <c r="F20" s="62"/>
      <c r="G20" s="62"/>
      <c r="H20" s="3"/>
      <c r="I20" s="68" t="s">
        <v>45</v>
      </c>
      <c r="J20" s="104">
        <f>SUM(C20:C23)</f>
        <v>238.291</v>
      </c>
      <c r="K20" s="104">
        <f>J20/100*100</f>
        <v>238.291</v>
      </c>
      <c r="L20" s="134">
        <f>SUM(D20:D23)</f>
        <v>11493</v>
      </c>
      <c r="M20" s="139">
        <f>L20/5000*100</f>
        <v>229.85999999999999</v>
      </c>
      <c r="N20" s="68">
        <v>3</v>
      </c>
      <c r="O20" s="68" t="s">
        <v>246</v>
      </c>
      <c r="P20" s="68" t="s">
        <v>213</v>
      </c>
    </row>
    <row r="21" spans="1:16" ht="19.899999999999999" customHeight="1">
      <c r="A21" s="123"/>
      <c r="B21" s="25" t="s">
        <v>45</v>
      </c>
      <c r="C21" s="26">
        <v>31.113</v>
      </c>
      <c r="D21" s="3">
        <v>2984</v>
      </c>
      <c r="E21" s="62" t="s">
        <v>246</v>
      </c>
      <c r="F21" s="62"/>
      <c r="G21" s="62"/>
      <c r="H21" s="3"/>
      <c r="I21" s="69"/>
      <c r="J21" s="105"/>
      <c r="K21" s="105"/>
      <c r="L21" s="141"/>
      <c r="M21" s="142"/>
      <c r="N21" s="69"/>
      <c r="O21" s="69"/>
      <c r="P21" s="69"/>
    </row>
    <row r="22" spans="1:16" ht="19.899999999999999" customHeight="1">
      <c r="A22" s="123"/>
      <c r="B22" s="25" t="s">
        <v>46</v>
      </c>
      <c r="C22" s="26">
        <v>36.932000000000002</v>
      </c>
      <c r="D22" s="3">
        <v>2525</v>
      </c>
      <c r="E22" s="62" t="s">
        <v>246</v>
      </c>
      <c r="F22" s="62"/>
      <c r="G22" s="62"/>
      <c r="H22" s="3"/>
      <c r="I22" s="69"/>
      <c r="J22" s="105"/>
      <c r="K22" s="105"/>
      <c r="L22" s="141"/>
      <c r="M22" s="142"/>
      <c r="N22" s="69"/>
      <c r="O22" s="69"/>
      <c r="P22" s="69"/>
    </row>
    <row r="23" spans="1:16" ht="19.899999999999999" customHeight="1">
      <c r="A23" s="124"/>
      <c r="B23" s="25" t="s">
        <v>48</v>
      </c>
      <c r="C23" s="26">
        <v>148.524</v>
      </c>
      <c r="D23" s="3">
        <v>4059</v>
      </c>
      <c r="E23" s="62"/>
      <c r="F23" s="62" t="s">
        <v>246</v>
      </c>
      <c r="G23" s="62"/>
      <c r="H23" s="3"/>
      <c r="I23" s="70"/>
      <c r="J23" s="106"/>
      <c r="K23" s="106"/>
      <c r="L23" s="135"/>
      <c r="M23" s="140"/>
      <c r="N23" s="70"/>
      <c r="O23" s="70"/>
      <c r="P23" s="70"/>
    </row>
    <row r="24" spans="1:16" ht="19.899999999999999" customHeight="1">
      <c r="A24" s="122">
        <v>6</v>
      </c>
      <c r="B24" s="25" t="s">
        <v>42</v>
      </c>
      <c r="C24" s="26">
        <v>96.734999999999999</v>
      </c>
      <c r="D24" s="3">
        <v>3145</v>
      </c>
      <c r="E24" s="62"/>
      <c r="F24" s="62" t="s">
        <v>246</v>
      </c>
      <c r="G24" s="62"/>
      <c r="H24" s="3"/>
      <c r="I24" s="134" t="s">
        <v>177</v>
      </c>
      <c r="J24" s="116">
        <f>SUM(C24:C27)</f>
        <v>193.85000000000002</v>
      </c>
      <c r="K24" s="104">
        <f>J24/100*100</f>
        <v>193.85000000000002</v>
      </c>
      <c r="L24" s="134">
        <f>SUM(D24:D27)</f>
        <v>13763</v>
      </c>
      <c r="M24" s="139">
        <f>L24/5000*100</f>
        <v>275.26</v>
      </c>
      <c r="N24" s="134">
        <v>3</v>
      </c>
      <c r="O24" s="134" t="s">
        <v>246</v>
      </c>
      <c r="P24" s="134" t="s">
        <v>181</v>
      </c>
    </row>
    <row r="25" spans="1:16" ht="19.899999999999999" customHeight="1">
      <c r="A25" s="123"/>
      <c r="B25" s="25" t="s">
        <v>40</v>
      </c>
      <c r="C25" s="26">
        <v>3.5779999999999998</v>
      </c>
      <c r="D25" s="3">
        <v>2750</v>
      </c>
      <c r="E25" s="62" t="s">
        <v>246</v>
      </c>
      <c r="F25" s="62"/>
      <c r="G25" s="62"/>
      <c r="H25" s="3"/>
      <c r="I25" s="141"/>
      <c r="J25" s="117"/>
      <c r="K25" s="105"/>
      <c r="L25" s="141"/>
      <c r="M25" s="142"/>
      <c r="N25" s="141"/>
      <c r="O25" s="141"/>
      <c r="P25" s="141"/>
    </row>
    <row r="26" spans="1:16" ht="19.899999999999999" customHeight="1">
      <c r="A26" s="123"/>
      <c r="B26" s="25" t="s">
        <v>41</v>
      </c>
      <c r="C26" s="27">
        <v>14.48</v>
      </c>
      <c r="D26" s="3">
        <v>4029</v>
      </c>
      <c r="E26" s="62" t="s">
        <v>246</v>
      </c>
      <c r="F26" s="62"/>
      <c r="G26" s="62"/>
      <c r="H26" s="3"/>
      <c r="I26" s="141"/>
      <c r="J26" s="117"/>
      <c r="K26" s="105"/>
      <c r="L26" s="141"/>
      <c r="M26" s="142"/>
      <c r="N26" s="141"/>
      <c r="O26" s="141"/>
      <c r="P26" s="141"/>
    </row>
    <row r="27" spans="1:16" ht="19.899999999999999" customHeight="1">
      <c r="A27" s="124"/>
      <c r="B27" s="25" t="s">
        <v>44</v>
      </c>
      <c r="C27" s="26">
        <v>79.057000000000002</v>
      </c>
      <c r="D27" s="3">
        <v>3839</v>
      </c>
      <c r="E27" s="62"/>
      <c r="F27" s="62" t="s">
        <v>246</v>
      </c>
      <c r="G27" s="62"/>
      <c r="H27" s="3"/>
      <c r="I27" s="135"/>
      <c r="J27" s="118"/>
      <c r="K27" s="106"/>
      <c r="L27" s="135"/>
      <c r="M27" s="140"/>
      <c r="N27" s="135"/>
      <c r="O27" s="135"/>
      <c r="P27" s="135"/>
    </row>
    <row r="28" spans="1:16" ht="19.899999999999999" customHeight="1">
      <c r="A28" s="122">
        <v>7</v>
      </c>
      <c r="B28" s="25" t="s">
        <v>50</v>
      </c>
      <c r="C28" s="26">
        <v>71.617999999999995</v>
      </c>
      <c r="D28" s="3">
        <v>2383</v>
      </c>
      <c r="E28" s="62"/>
      <c r="F28" s="62" t="s">
        <v>246</v>
      </c>
      <c r="G28" s="62"/>
      <c r="H28" s="3"/>
      <c r="I28" s="134" t="s">
        <v>49</v>
      </c>
      <c r="J28" s="116">
        <f>SUM(C28:C30)</f>
        <v>226.02199999999999</v>
      </c>
      <c r="K28" s="116">
        <f>J28/100*100</f>
        <v>226.02199999999999</v>
      </c>
      <c r="L28" s="134">
        <f>SUM(D28:D30)</f>
        <v>10957</v>
      </c>
      <c r="M28" s="139">
        <f>L28/5000*100</f>
        <v>219.14</v>
      </c>
      <c r="N28" s="134">
        <v>2</v>
      </c>
      <c r="O28" s="134" t="s">
        <v>246</v>
      </c>
      <c r="P28" s="134" t="s">
        <v>204</v>
      </c>
    </row>
    <row r="29" spans="1:16" ht="19.899999999999999" customHeight="1">
      <c r="A29" s="123"/>
      <c r="B29" s="25" t="s">
        <v>49</v>
      </c>
      <c r="C29" s="26">
        <v>31.693999999999999</v>
      </c>
      <c r="D29" s="3">
        <v>1847</v>
      </c>
      <c r="E29" s="62" t="s">
        <v>246</v>
      </c>
      <c r="F29" s="62"/>
      <c r="G29" s="62"/>
      <c r="H29" s="3"/>
      <c r="I29" s="141"/>
      <c r="J29" s="117"/>
      <c r="K29" s="117"/>
      <c r="L29" s="141"/>
      <c r="M29" s="142"/>
      <c r="N29" s="141"/>
      <c r="O29" s="141"/>
      <c r="P29" s="141"/>
    </row>
    <row r="30" spans="1:16" ht="19.899999999999999" customHeight="1">
      <c r="A30" s="124"/>
      <c r="B30" s="25" t="s">
        <v>43</v>
      </c>
      <c r="C30" s="29">
        <v>122.71</v>
      </c>
      <c r="D30" s="4">
        <v>6727</v>
      </c>
      <c r="E30" s="4"/>
      <c r="F30" s="4" t="s">
        <v>246</v>
      </c>
      <c r="G30" s="4"/>
      <c r="H30" s="4"/>
      <c r="I30" s="135"/>
      <c r="J30" s="118"/>
      <c r="K30" s="118"/>
      <c r="L30" s="135"/>
      <c r="M30" s="140"/>
      <c r="N30" s="135"/>
      <c r="O30" s="135"/>
      <c r="P30" s="135"/>
    </row>
    <row r="31" spans="1:16" ht="19.899999999999999" customHeight="1">
      <c r="A31" s="126">
        <v>8</v>
      </c>
      <c r="B31" s="25" t="s">
        <v>162</v>
      </c>
      <c r="C31" s="30">
        <v>8.5344999999999995</v>
      </c>
      <c r="D31" s="3">
        <v>5503</v>
      </c>
      <c r="E31" s="62" t="s">
        <v>246</v>
      </c>
      <c r="F31" s="62"/>
      <c r="G31" s="62"/>
      <c r="H31" s="3"/>
      <c r="I31" s="127" t="s">
        <v>210</v>
      </c>
      <c r="J31" s="130">
        <f>SUM(C31:C33)</f>
        <v>23.579099999999997</v>
      </c>
      <c r="K31" s="116">
        <f>J31/100*100</f>
        <v>23.579099999999997</v>
      </c>
      <c r="L31" s="127">
        <f>SUM(D31:D33)</f>
        <v>13315</v>
      </c>
      <c r="M31" s="139">
        <f>L31/5000*100</f>
        <v>266.29999999999995</v>
      </c>
      <c r="N31" s="113">
        <v>2</v>
      </c>
      <c r="O31" s="113" t="s">
        <v>246</v>
      </c>
      <c r="P31" s="127" t="s">
        <v>211</v>
      </c>
    </row>
    <row r="32" spans="1:16" ht="19.899999999999999" customHeight="1">
      <c r="A32" s="126"/>
      <c r="B32" s="25" t="s">
        <v>161</v>
      </c>
      <c r="C32" s="30">
        <v>3.7746</v>
      </c>
      <c r="D32" s="3">
        <v>2502</v>
      </c>
      <c r="E32" s="62" t="s">
        <v>246</v>
      </c>
      <c r="F32" s="62"/>
      <c r="G32" s="62"/>
      <c r="H32" s="3"/>
      <c r="I32" s="127"/>
      <c r="J32" s="130"/>
      <c r="K32" s="117"/>
      <c r="L32" s="127"/>
      <c r="M32" s="142"/>
      <c r="N32" s="114"/>
      <c r="O32" s="114"/>
      <c r="P32" s="127"/>
    </row>
    <row r="33" spans="1:16" ht="19.899999999999999" customHeight="1">
      <c r="A33" s="126"/>
      <c r="B33" s="31" t="s">
        <v>21</v>
      </c>
      <c r="C33" s="27">
        <v>11.27</v>
      </c>
      <c r="D33" s="3">
        <v>5310</v>
      </c>
      <c r="E33" s="62" t="s">
        <v>246</v>
      </c>
      <c r="F33" s="62"/>
      <c r="G33" s="62"/>
      <c r="H33" s="3"/>
      <c r="I33" s="127"/>
      <c r="J33" s="130"/>
      <c r="K33" s="118"/>
      <c r="L33" s="127"/>
      <c r="M33" s="140"/>
      <c r="N33" s="115"/>
      <c r="O33" s="115"/>
      <c r="P33" s="127"/>
    </row>
    <row r="34" spans="1:16" ht="19.899999999999999" customHeight="1">
      <c r="A34" s="123">
        <v>9</v>
      </c>
      <c r="B34" s="21" t="s">
        <v>32</v>
      </c>
      <c r="C34" s="22">
        <v>9.5500000000000007</v>
      </c>
      <c r="D34" s="23">
        <v>1820</v>
      </c>
      <c r="E34" s="23" t="s">
        <v>246</v>
      </c>
      <c r="F34" s="23"/>
      <c r="G34" s="23"/>
      <c r="H34" s="23"/>
      <c r="I34" s="113" t="s">
        <v>176</v>
      </c>
      <c r="J34" s="110">
        <f>SUM(C34:C37)</f>
        <v>29.880600000000001</v>
      </c>
      <c r="K34" s="110">
        <f>J34/5.5*100</f>
        <v>543.28363636363633</v>
      </c>
      <c r="L34" s="113">
        <f>SUM(D34:D37)</f>
        <v>18712</v>
      </c>
      <c r="M34" s="110">
        <f>L34/15000*100</f>
        <v>124.74666666666667</v>
      </c>
      <c r="N34" s="113">
        <v>3</v>
      </c>
      <c r="O34" s="113" t="s">
        <v>246</v>
      </c>
      <c r="P34" s="113" t="s">
        <v>220</v>
      </c>
    </row>
    <row r="35" spans="1:16" ht="19.899999999999999" customHeight="1">
      <c r="A35" s="123"/>
      <c r="B35" s="25" t="s">
        <v>157</v>
      </c>
      <c r="C35" s="30">
        <v>5.6852</v>
      </c>
      <c r="D35" s="3">
        <v>6440</v>
      </c>
      <c r="E35" s="62"/>
      <c r="F35" s="62" t="s">
        <v>246</v>
      </c>
      <c r="G35" s="62"/>
      <c r="H35" s="3"/>
      <c r="I35" s="114"/>
      <c r="J35" s="111"/>
      <c r="K35" s="111"/>
      <c r="L35" s="114"/>
      <c r="M35" s="111"/>
      <c r="N35" s="114"/>
      <c r="O35" s="114"/>
      <c r="P35" s="114"/>
    </row>
    <row r="36" spans="1:16" ht="19.899999999999999" customHeight="1">
      <c r="A36" s="123"/>
      <c r="B36" s="25" t="s">
        <v>156</v>
      </c>
      <c r="C36" s="30">
        <v>3.0070999999999999</v>
      </c>
      <c r="D36" s="3">
        <v>7181</v>
      </c>
      <c r="E36" s="62" t="s">
        <v>246</v>
      </c>
      <c r="F36" s="62"/>
      <c r="G36" s="62"/>
      <c r="H36" s="3"/>
      <c r="I36" s="114"/>
      <c r="J36" s="111"/>
      <c r="K36" s="111"/>
      <c r="L36" s="114"/>
      <c r="M36" s="111"/>
      <c r="N36" s="114"/>
      <c r="O36" s="114"/>
      <c r="P36" s="114"/>
    </row>
    <row r="37" spans="1:16" ht="19.899999999999999" customHeight="1">
      <c r="A37" s="124"/>
      <c r="B37" s="25" t="s">
        <v>159</v>
      </c>
      <c r="C37" s="30">
        <v>11.638299999999999</v>
      </c>
      <c r="D37" s="3">
        <v>3271</v>
      </c>
      <c r="E37" s="62" t="s">
        <v>246</v>
      </c>
      <c r="F37" s="62"/>
      <c r="G37" s="62"/>
      <c r="H37" s="3"/>
      <c r="I37" s="115"/>
      <c r="J37" s="112"/>
      <c r="K37" s="112"/>
      <c r="L37" s="115"/>
      <c r="M37" s="112"/>
      <c r="N37" s="115"/>
      <c r="O37" s="115"/>
      <c r="P37" s="115"/>
    </row>
    <row r="38" spans="1:16" ht="19.899999999999999" customHeight="1">
      <c r="A38" s="126">
        <v>10</v>
      </c>
      <c r="B38" s="25" t="s">
        <v>155</v>
      </c>
      <c r="C38" s="30">
        <v>1.3041</v>
      </c>
      <c r="D38" s="3">
        <v>7883</v>
      </c>
      <c r="E38" s="62" t="s">
        <v>246</v>
      </c>
      <c r="F38" s="62"/>
      <c r="G38" s="62"/>
      <c r="H38" s="3"/>
      <c r="I38" s="127" t="s">
        <v>155</v>
      </c>
      <c r="J38" s="130">
        <f>SUM(C38:C41)</f>
        <v>43.147500000000001</v>
      </c>
      <c r="K38" s="110">
        <f>J38/5.5*100</f>
        <v>784.5</v>
      </c>
      <c r="L38" s="127">
        <f>SUM(D38:D41)</f>
        <v>26888</v>
      </c>
      <c r="M38" s="110">
        <f>L38/15000*100</f>
        <v>179.25333333333333</v>
      </c>
      <c r="N38" s="113">
        <v>3</v>
      </c>
      <c r="O38" s="113" t="s">
        <v>246</v>
      </c>
      <c r="P38" s="127" t="s">
        <v>201</v>
      </c>
    </row>
    <row r="39" spans="1:16" ht="19.899999999999999" customHeight="1">
      <c r="A39" s="126"/>
      <c r="B39" s="25" t="s">
        <v>160</v>
      </c>
      <c r="C39" s="30">
        <v>3.7368000000000001</v>
      </c>
      <c r="D39" s="3">
        <v>4897</v>
      </c>
      <c r="E39" s="62" t="s">
        <v>246</v>
      </c>
      <c r="F39" s="62"/>
      <c r="G39" s="62"/>
      <c r="H39" s="3"/>
      <c r="I39" s="127"/>
      <c r="J39" s="130"/>
      <c r="K39" s="111"/>
      <c r="L39" s="127"/>
      <c r="M39" s="111"/>
      <c r="N39" s="114"/>
      <c r="O39" s="114"/>
      <c r="P39" s="127"/>
    </row>
    <row r="40" spans="1:16" ht="19.899999999999999" customHeight="1">
      <c r="A40" s="126"/>
      <c r="B40" s="25" t="s">
        <v>167</v>
      </c>
      <c r="C40" s="30">
        <v>20.892299999999999</v>
      </c>
      <c r="D40" s="3">
        <v>8378</v>
      </c>
      <c r="E40" s="62" t="s">
        <v>246</v>
      </c>
      <c r="F40" s="62"/>
      <c r="G40" s="62"/>
      <c r="H40" s="3"/>
      <c r="I40" s="127"/>
      <c r="J40" s="130"/>
      <c r="K40" s="111"/>
      <c r="L40" s="127"/>
      <c r="M40" s="111"/>
      <c r="N40" s="114"/>
      <c r="O40" s="114"/>
      <c r="P40" s="127"/>
    </row>
    <row r="41" spans="1:16" ht="19.899999999999999" customHeight="1">
      <c r="A41" s="126"/>
      <c r="B41" s="25" t="s">
        <v>168</v>
      </c>
      <c r="C41" s="30">
        <v>17.214300000000001</v>
      </c>
      <c r="D41" s="3">
        <v>5730</v>
      </c>
      <c r="E41" s="62" t="s">
        <v>246</v>
      </c>
      <c r="F41" s="62"/>
      <c r="G41" s="62"/>
      <c r="H41" s="3"/>
      <c r="I41" s="127"/>
      <c r="J41" s="130"/>
      <c r="K41" s="112"/>
      <c r="L41" s="127"/>
      <c r="M41" s="112"/>
      <c r="N41" s="115"/>
      <c r="O41" s="115"/>
      <c r="P41" s="127"/>
    </row>
    <row r="42" spans="1:16" ht="19.899999999999999" customHeight="1">
      <c r="A42" s="126">
        <v>11</v>
      </c>
      <c r="B42" s="32" t="s">
        <v>158</v>
      </c>
      <c r="C42" s="18">
        <v>1.1428</v>
      </c>
      <c r="D42" s="3">
        <v>3174</v>
      </c>
      <c r="E42" s="62" t="s">
        <v>246</v>
      </c>
      <c r="F42" s="62"/>
      <c r="G42" s="62"/>
      <c r="H42" s="3"/>
      <c r="I42" s="113" t="s">
        <v>158</v>
      </c>
      <c r="J42" s="110">
        <f>SUM(C42:C46)</f>
        <v>31.842399999999998</v>
      </c>
      <c r="K42" s="110">
        <f>J42/5.5*100</f>
        <v>578.9527272727272</v>
      </c>
      <c r="L42" s="113">
        <f>SUM(D42:D46)</f>
        <v>25234</v>
      </c>
      <c r="M42" s="110">
        <f>L42/15000*100</f>
        <v>168.22666666666666</v>
      </c>
      <c r="N42" s="113">
        <v>4</v>
      </c>
      <c r="O42" s="113" t="s">
        <v>246</v>
      </c>
      <c r="P42" s="113" t="s">
        <v>216</v>
      </c>
    </row>
    <row r="43" spans="1:16" ht="19.899999999999999" customHeight="1">
      <c r="A43" s="126"/>
      <c r="B43" s="25" t="s">
        <v>166</v>
      </c>
      <c r="C43" s="30">
        <v>3.1642999999999999</v>
      </c>
      <c r="D43" s="3">
        <v>3283</v>
      </c>
      <c r="E43" s="62" t="s">
        <v>246</v>
      </c>
      <c r="F43" s="62"/>
      <c r="G43" s="62"/>
      <c r="H43" s="3"/>
      <c r="I43" s="114"/>
      <c r="J43" s="111"/>
      <c r="K43" s="111"/>
      <c r="L43" s="114"/>
      <c r="M43" s="111"/>
      <c r="N43" s="114"/>
      <c r="O43" s="114"/>
      <c r="P43" s="114"/>
    </row>
    <row r="44" spans="1:16" ht="19.899999999999999" customHeight="1">
      <c r="A44" s="126"/>
      <c r="B44" s="25" t="s">
        <v>165</v>
      </c>
      <c r="C44" s="30">
        <v>7.9898999999999996</v>
      </c>
      <c r="D44" s="3">
        <v>5261</v>
      </c>
      <c r="E44" s="62" t="s">
        <v>246</v>
      </c>
      <c r="F44" s="62"/>
      <c r="G44" s="62"/>
      <c r="H44" s="3"/>
      <c r="I44" s="114"/>
      <c r="J44" s="111"/>
      <c r="K44" s="111"/>
      <c r="L44" s="114"/>
      <c r="M44" s="111"/>
      <c r="N44" s="114"/>
      <c r="O44" s="114"/>
      <c r="P44" s="114"/>
    </row>
    <row r="45" spans="1:16" ht="19.899999999999999" customHeight="1">
      <c r="A45" s="126"/>
      <c r="B45" s="25" t="s">
        <v>164</v>
      </c>
      <c r="C45" s="30">
        <v>12.0921</v>
      </c>
      <c r="D45" s="3">
        <v>7371</v>
      </c>
      <c r="E45" s="62" t="s">
        <v>246</v>
      </c>
      <c r="F45" s="62"/>
      <c r="G45" s="62"/>
      <c r="H45" s="3"/>
      <c r="I45" s="114"/>
      <c r="J45" s="111"/>
      <c r="K45" s="111"/>
      <c r="L45" s="114"/>
      <c r="M45" s="111"/>
      <c r="N45" s="114"/>
      <c r="O45" s="114"/>
      <c r="P45" s="114"/>
    </row>
    <row r="46" spans="1:16" ht="19.899999999999999" customHeight="1">
      <c r="A46" s="126"/>
      <c r="B46" s="25" t="s">
        <v>163</v>
      </c>
      <c r="C46" s="30">
        <v>7.4532999999999996</v>
      </c>
      <c r="D46" s="3">
        <v>6145</v>
      </c>
      <c r="E46" s="62" t="s">
        <v>246</v>
      </c>
      <c r="F46" s="62"/>
      <c r="G46" s="62"/>
      <c r="H46" s="3"/>
      <c r="I46" s="115"/>
      <c r="J46" s="112"/>
      <c r="K46" s="112"/>
      <c r="L46" s="115"/>
      <c r="M46" s="112"/>
      <c r="N46" s="115"/>
      <c r="O46" s="115"/>
      <c r="P46" s="115"/>
    </row>
    <row r="47" spans="1:16" ht="19.899999999999999" customHeight="1">
      <c r="A47" s="122">
        <v>12</v>
      </c>
      <c r="B47" s="33" t="s">
        <v>18</v>
      </c>
      <c r="C47" s="22">
        <v>96.43</v>
      </c>
      <c r="D47" s="23">
        <v>4230</v>
      </c>
      <c r="E47" s="23"/>
      <c r="F47" s="23" t="s">
        <v>246</v>
      </c>
      <c r="G47" s="23"/>
      <c r="H47" s="23"/>
      <c r="I47" s="127" t="s">
        <v>19</v>
      </c>
      <c r="J47" s="131">
        <f>SUM(C47:C49)</f>
        <v>213.25</v>
      </c>
      <c r="K47" s="116">
        <f>J47/100*100</f>
        <v>213.24999999999997</v>
      </c>
      <c r="L47" s="127">
        <f>SUM(D47:D49)</f>
        <v>14908</v>
      </c>
      <c r="M47" s="110">
        <f>L47/5000*100</f>
        <v>298.15999999999997</v>
      </c>
      <c r="N47" s="113">
        <v>2</v>
      </c>
      <c r="O47" s="113" t="s">
        <v>246</v>
      </c>
      <c r="P47" s="127" t="s">
        <v>206</v>
      </c>
    </row>
    <row r="48" spans="1:16" ht="19.899999999999999" customHeight="1">
      <c r="A48" s="123"/>
      <c r="B48" s="21" t="s">
        <v>19</v>
      </c>
      <c r="C48" s="22">
        <v>38.04</v>
      </c>
      <c r="D48" s="23">
        <v>6492</v>
      </c>
      <c r="E48" s="23" t="s">
        <v>246</v>
      </c>
      <c r="F48" s="23"/>
      <c r="G48" s="23"/>
      <c r="H48" s="23"/>
      <c r="I48" s="127"/>
      <c r="J48" s="131"/>
      <c r="K48" s="117"/>
      <c r="L48" s="127"/>
      <c r="M48" s="111"/>
      <c r="N48" s="114"/>
      <c r="O48" s="114"/>
      <c r="P48" s="127"/>
    </row>
    <row r="49" spans="1:16" ht="19.899999999999999" customHeight="1">
      <c r="A49" s="123"/>
      <c r="B49" s="5" t="s">
        <v>20</v>
      </c>
      <c r="C49" s="22">
        <v>78.78</v>
      </c>
      <c r="D49" s="23">
        <v>4186</v>
      </c>
      <c r="E49" s="23"/>
      <c r="F49" s="23" t="s">
        <v>246</v>
      </c>
      <c r="G49" s="23"/>
      <c r="H49" s="23"/>
      <c r="I49" s="127"/>
      <c r="J49" s="131"/>
      <c r="K49" s="118"/>
      <c r="L49" s="127"/>
      <c r="M49" s="112"/>
      <c r="N49" s="115"/>
      <c r="O49" s="115"/>
      <c r="P49" s="127"/>
    </row>
    <row r="50" spans="1:16" ht="19.899999999999999" customHeight="1">
      <c r="A50" s="126">
        <v>13</v>
      </c>
      <c r="B50" s="21" t="s">
        <v>24</v>
      </c>
      <c r="C50" s="22">
        <v>26.83</v>
      </c>
      <c r="D50" s="23">
        <v>3930</v>
      </c>
      <c r="E50" s="23" t="s">
        <v>246</v>
      </c>
      <c r="F50" s="23"/>
      <c r="G50" s="23"/>
      <c r="H50" s="23"/>
      <c r="I50" s="113" t="s">
        <v>22</v>
      </c>
      <c r="J50" s="122">
        <f>SUM(C50:C53)</f>
        <v>123.77000000000001</v>
      </c>
      <c r="K50" s="122">
        <f>J50/100*100</f>
        <v>123.77</v>
      </c>
      <c r="L50" s="113">
        <f>SUM(D50:D53)</f>
        <v>12515</v>
      </c>
      <c r="M50" s="110">
        <f>L50/5000*100</f>
        <v>250.3</v>
      </c>
      <c r="N50" s="113">
        <v>3</v>
      </c>
      <c r="O50" s="113" t="s">
        <v>246</v>
      </c>
      <c r="P50" s="113" t="s">
        <v>197</v>
      </c>
    </row>
    <row r="51" spans="1:16" ht="19.899999999999999" customHeight="1">
      <c r="A51" s="126"/>
      <c r="B51" s="21" t="s">
        <v>23</v>
      </c>
      <c r="C51" s="22">
        <v>40.76</v>
      </c>
      <c r="D51" s="23">
        <v>2899</v>
      </c>
      <c r="E51" s="23" t="s">
        <v>246</v>
      </c>
      <c r="F51" s="23"/>
      <c r="G51" s="23"/>
      <c r="H51" s="23"/>
      <c r="I51" s="114"/>
      <c r="J51" s="123"/>
      <c r="K51" s="123"/>
      <c r="L51" s="114"/>
      <c r="M51" s="111"/>
      <c r="N51" s="114"/>
      <c r="O51" s="114"/>
      <c r="P51" s="114"/>
    </row>
    <row r="52" spans="1:16" ht="19.899999999999999" customHeight="1">
      <c r="A52" s="126"/>
      <c r="B52" s="33" t="s">
        <v>22</v>
      </c>
      <c r="C52" s="22">
        <v>21.4</v>
      </c>
      <c r="D52" s="23">
        <v>3769</v>
      </c>
      <c r="E52" s="23" t="s">
        <v>246</v>
      </c>
      <c r="F52" s="23"/>
      <c r="G52" s="23"/>
      <c r="H52" s="23"/>
      <c r="I52" s="114"/>
      <c r="J52" s="123"/>
      <c r="K52" s="123"/>
      <c r="L52" s="114"/>
      <c r="M52" s="111"/>
      <c r="N52" s="114"/>
      <c r="O52" s="114"/>
      <c r="P52" s="114"/>
    </row>
    <row r="53" spans="1:16" ht="19.899999999999999" customHeight="1">
      <c r="A53" s="126"/>
      <c r="B53" s="33" t="s">
        <v>26</v>
      </c>
      <c r="C53" s="22">
        <v>34.78</v>
      </c>
      <c r="D53" s="23">
        <v>1917</v>
      </c>
      <c r="E53" s="23" t="s">
        <v>246</v>
      </c>
      <c r="F53" s="23"/>
      <c r="G53" s="23"/>
      <c r="H53" s="23"/>
      <c r="I53" s="115"/>
      <c r="J53" s="124"/>
      <c r="K53" s="124"/>
      <c r="L53" s="115"/>
      <c r="M53" s="112"/>
      <c r="N53" s="115"/>
      <c r="O53" s="115"/>
      <c r="P53" s="115"/>
    </row>
    <row r="54" spans="1:16" ht="19.899999999999999" customHeight="1">
      <c r="A54" s="126">
        <v>14</v>
      </c>
      <c r="B54" s="21" t="s">
        <v>28</v>
      </c>
      <c r="C54" s="22">
        <v>22.85</v>
      </c>
      <c r="D54" s="23">
        <v>6336</v>
      </c>
      <c r="E54" s="23" t="s">
        <v>246</v>
      </c>
      <c r="F54" s="23"/>
      <c r="G54" s="23"/>
      <c r="H54" s="23"/>
      <c r="I54" s="127" t="s">
        <v>171</v>
      </c>
      <c r="J54" s="126">
        <f>SUM(C54:C57)</f>
        <v>140.24</v>
      </c>
      <c r="K54" s="122">
        <f>J54/100*100</f>
        <v>140.24</v>
      </c>
      <c r="L54" s="127">
        <f>SUM(D54:D57)</f>
        <v>23772</v>
      </c>
      <c r="M54" s="110">
        <f>L54/5000*100</f>
        <v>475.44000000000005</v>
      </c>
      <c r="N54" s="113">
        <v>3</v>
      </c>
      <c r="O54" s="113" t="s">
        <v>246</v>
      </c>
      <c r="P54" s="127" t="s">
        <v>179</v>
      </c>
    </row>
    <row r="55" spans="1:16" ht="19.899999999999999" customHeight="1">
      <c r="A55" s="126"/>
      <c r="B55" s="21" t="s">
        <v>29</v>
      </c>
      <c r="C55" s="22">
        <v>26.66</v>
      </c>
      <c r="D55" s="23">
        <v>2554</v>
      </c>
      <c r="E55" s="23" t="s">
        <v>246</v>
      </c>
      <c r="F55" s="23"/>
      <c r="G55" s="23"/>
      <c r="H55" s="23"/>
      <c r="I55" s="127"/>
      <c r="J55" s="126"/>
      <c r="K55" s="123"/>
      <c r="L55" s="127"/>
      <c r="M55" s="111"/>
      <c r="N55" s="114"/>
      <c r="O55" s="114"/>
      <c r="P55" s="127"/>
    </row>
    <row r="56" spans="1:16" ht="19.899999999999999" customHeight="1">
      <c r="A56" s="126"/>
      <c r="B56" s="21" t="s">
        <v>30</v>
      </c>
      <c r="C56" s="22">
        <v>30.39</v>
      </c>
      <c r="D56" s="34">
        <v>10800</v>
      </c>
      <c r="E56" s="60"/>
      <c r="F56" s="60" t="s">
        <v>246</v>
      </c>
      <c r="G56" s="60"/>
      <c r="H56" s="34"/>
      <c r="I56" s="127"/>
      <c r="J56" s="126"/>
      <c r="K56" s="123"/>
      <c r="L56" s="127"/>
      <c r="M56" s="111"/>
      <c r="N56" s="114"/>
      <c r="O56" s="115"/>
      <c r="P56" s="127"/>
    </row>
    <row r="57" spans="1:16" ht="19.899999999999999" customHeight="1">
      <c r="A57" s="126"/>
      <c r="B57" s="33" t="s">
        <v>27</v>
      </c>
      <c r="C57" s="22">
        <v>60.34</v>
      </c>
      <c r="D57" s="23">
        <v>4082</v>
      </c>
      <c r="E57" s="23"/>
      <c r="F57" s="23" t="s">
        <v>246</v>
      </c>
      <c r="G57" s="23"/>
      <c r="H57" s="23"/>
      <c r="I57" s="127"/>
      <c r="J57" s="126"/>
      <c r="K57" s="124"/>
      <c r="L57" s="127"/>
      <c r="M57" s="112"/>
      <c r="N57" s="115"/>
      <c r="O57" s="24" t="s">
        <v>246</v>
      </c>
      <c r="P57" s="127"/>
    </row>
    <row r="58" spans="1:16" ht="19.899999999999999" customHeight="1">
      <c r="A58" s="122">
        <v>15</v>
      </c>
      <c r="B58" s="25" t="s">
        <v>31</v>
      </c>
      <c r="C58" s="27">
        <v>18.989999999999998</v>
      </c>
      <c r="D58" s="35">
        <v>5728</v>
      </c>
      <c r="E58" s="35"/>
      <c r="F58" s="35" t="s">
        <v>246</v>
      </c>
      <c r="G58" s="35"/>
      <c r="H58" s="35"/>
      <c r="I58" s="119" t="s">
        <v>34</v>
      </c>
      <c r="J58" s="116">
        <f>SUM(C58:C59)</f>
        <v>111.61</v>
      </c>
      <c r="K58" s="116">
        <f>J58/100*100</f>
        <v>111.61000000000001</v>
      </c>
      <c r="L58" s="113">
        <f>SUM(D58:D59)</f>
        <v>14697</v>
      </c>
      <c r="M58" s="110">
        <f>L58/5000*100</f>
        <v>293.94</v>
      </c>
      <c r="N58" s="119">
        <v>1</v>
      </c>
      <c r="O58" s="119" t="s">
        <v>246</v>
      </c>
      <c r="P58" s="119" t="s">
        <v>207</v>
      </c>
    </row>
    <row r="59" spans="1:16" ht="19.899999999999999" customHeight="1">
      <c r="A59" s="124"/>
      <c r="B59" s="21" t="s">
        <v>34</v>
      </c>
      <c r="C59" s="22">
        <v>92.62</v>
      </c>
      <c r="D59" s="23">
        <v>8969</v>
      </c>
      <c r="E59" s="23"/>
      <c r="F59" s="23" t="s">
        <v>246</v>
      </c>
      <c r="G59" s="23"/>
      <c r="H59" s="23"/>
      <c r="I59" s="121"/>
      <c r="J59" s="118"/>
      <c r="K59" s="118"/>
      <c r="L59" s="115"/>
      <c r="M59" s="112"/>
      <c r="N59" s="121"/>
      <c r="O59" s="121"/>
      <c r="P59" s="121"/>
    </row>
    <row r="60" spans="1:16" ht="19.899999999999999" customHeight="1">
      <c r="A60" s="126">
        <v>16</v>
      </c>
      <c r="B60" s="21" t="s">
        <v>36</v>
      </c>
      <c r="C60" s="22">
        <v>29.88</v>
      </c>
      <c r="D60" s="23">
        <v>6308</v>
      </c>
      <c r="E60" s="23" t="s">
        <v>246</v>
      </c>
      <c r="F60" s="23"/>
      <c r="G60" s="23"/>
      <c r="H60" s="23"/>
      <c r="I60" s="119" t="s">
        <v>37</v>
      </c>
      <c r="J60" s="116">
        <f>SUM(C60:C62)</f>
        <v>120.53999999999999</v>
      </c>
      <c r="K60" s="116">
        <f>J60/100*100</f>
        <v>120.54</v>
      </c>
      <c r="L60" s="113">
        <f>SUM(D60:D62)</f>
        <v>18790</v>
      </c>
      <c r="M60" s="110">
        <f>L60/5000*100</f>
        <v>375.8</v>
      </c>
      <c r="N60" s="119">
        <v>2</v>
      </c>
      <c r="O60" s="119" t="s">
        <v>246</v>
      </c>
      <c r="P60" s="119" t="s">
        <v>199</v>
      </c>
    </row>
    <row r="61" spans="1:16" ht="19.899999999999999" customHeight="1">
      <c r="A61" s="126"/>
      <c r="B61" s="21" t="s">
        <v>33</v>
      </c>
      <c r="C61" s="22">
        <v>43.43</v>
      </c>
      <c r="D61" s="23">
        <v>4871</v>
      </c>
      <c r="E61" s="23" t="s">
        <v>246</v>
      </c>
      <c r="F61" s="23"/>
      <c r="G61" s="23"/>
      <c r="H61" s="23"/>
      <c r="I61" s="120"/>
      <c r="J61" s="117"/>
      <c r="K61" s="117"/>
      <c r="L61" s="114"/>
      <c r="M61" s="111"/>
      <c r="N61" s="120"/>
      <c r="O61" s="120"/>
      <c r="P61" s="120"/>
    </row>
    <row r="62" spans="1:16" ht="19.899999999999999" customHeight="1">
      <c r="A62" s="126"/>
      <c r="B62" s="21" t="s">
        <v>37</v>
      </c>
      <c r="C62" s="22">
        <v>47.23</v>
      </c>
      <c r="D62" s="23">
        <v>7611</v>
      </c>
      <c r="E62" s="23" t="s">
        <v>246</v>
      </c>
      <c r="F62" s="23"/>
      <c r="G62" s="23"/>
      <c r="H62" s="23"/>
      <c r="I62" s="120"/>
      <c r="J62" s="117"/>
      <c r="K62" s="118"/>
      <c r="L62" s="114"/>
      <c r="M62" s="112"/>
      <c r="N62" s="121"/>
      <c r="O62" s="121"/>
      <c r="P62" s="120"/>
    </row>
    <row r="63" spans="1:16" ht="19.899999999999999" customHeight="1">
      <c r="A63" s="123">
        <v>17</v>
      </c>
      <c r="B63" s="21" t="s">
        <v>38</v>
      </c>
      <c r="C63" s="22">
        <v>55.51</v>
      </c>
      <c r="D63" s="23">
        <v>6133</v>
      </c>
      <c r="E63" s="23"/>
      <c r="F63" s="23" t="s">
        <v>246</v>
      </c>
      <c r="G63" s="23"/>
      <c r="H63" s="23"/>
      <c r="I63" s="132" t="s">
        <v>39</v>
      </c>
      <c r="J63" s="131">
        <f>SUM(C63:C65)</f>
        <v>133.1</v>
      </c>
      <c r="K63" s="116">
        <f>J63/100*100</f>
        <v>133.1</v>
      </c>
      <c r="L63" s="127">
        <f>SUM(D63:D65)</f>
        <v>18979</v>
      </c>
      <c r="M63" s="110">
        <f>L63/5000*100</f>
        <v>379.58</v>
      </c>
      <c r="N63" s="119">
        <v>2</v>
      </c>
      <c r="O63" s="119" t="s">
        <v>246</v>
      </c>
      <c r="P63" s="132" t="s">
        <v>200</v>
      </c>
    </row>
    <row r="64" spans="1:16" ht="19.899999999999999" customHeight="1">
      <c r="A64" s="123"/>
      <c r="B64" s="21" t="s">
        <v>39</v>
      </c>
      <c r="C64" s="22">
        <v>44.49</v>
      </c>
      <c r="D64" s="23">
        <v>8449</v>
      </c>
      <c r="E64" s="23" t="s">
        <v>246</v>
      </c>
      <c r="F64" s="23"/>
      <c r="G64" s="23"/>
      <c r="H64" s="23"/>
      <c r="I64" s="132"/>
      <c r="J64" s="131"/>
      <c r="K64" s="117"/>
      <c r="L64" s="127"/>
      <c r="M64" s="111"/>
      <c r="N64" s="120"/>
      <c r="O64" s="120"/>
      <c r="P64" s="132"/>
    </row>
    <row r="65" spans="1:16" ht="19.899999999999999" customHeight="1">
      <c r="A65" s="124"/>
      <c r="B65" s="21" t="s">
        <v>35</v>
      </c>
      <c r="C65" s="22">
        <v>33.1</v>
      </c>
      <c r="D65" s="23">
        <v>4397</v>
      </c>
      <c r="E65" s="23" t="s">
        <v>246</v>
      </c>
      <c r="F65" s="23"/>
      <c r="G65" s="23"/>
      <c r="H65" s="23"/>
      <c r="I65" s="132"/>
      <c r="J65" s="131"/>
      <c r="K65" s="118"/>
      <c r="L65" s="127"/>
      <c r="M65" s="112"/>
      <c r="N65" s="121"/>
      <c r="O65" s="121"/>
      <c r="P65" s="132"/>
    </row>
    <row r="66" spans="1:16" ht="19.899999999999999" customHeight="1">
      <c r="A66" s="122">
        <v>18</v>
      </c>
      <c r="B66" s="33" t="s">
        <v>61</v>
      </c>
      <c r="C66" s="26">
        <v>67.048000000000002</v>
      </c>
      <c r="D66" s="3">
        <v>4793</v>
      </c>
      <c r="E66" s="62"/>
      <c r="F66" s="62" t="s">
        <v>246</v>
      </c>
      <c r="G66" s="62"/>
      <c r="H66" s="3"/>
      <c r="I66" s="134" t="s">
        <v>61</v>
      </c>
      <c r="J66" s="116">
        <f>SUM(C66:C67)</f>
        <v>138.386</v>
      </c>
      <c r="K66" s="116">
        <f>J66/100*100</f>
        <v>138.386</v>
      </c>
      <c r="L66" s="134">
        <f>SUM(D66:D67)</f>
        <v>8025</v>
      </c>
      <c r="M66" s="139">
        <f>L66/5000*100</f>
        <v>160.5</v>
      </c>
      <c r="N66" s="134">
        <v>1</v>
      </c>
      <c r="O66" s="134" t="s">
        <v>246</v>
      </c>
      <c r="P66" s="134" t="s">
        <v>208</v>
      </c>
    </row>
    <row r="67" spans="1:16" ht="19.899999999999999" customHeight="1">
      <c r="A67" s="124"/>
      <c r="B67" s="33" t="s">
        <v>62</v>
      </c>
      <c r="C67" s="26">
        <v>71.337999999999994</v>
      </c>
      <c r="D67" s="3">
        <v>3232</v>
      </c>
      <c r="E67" s="62"/>
      <c r="F67" s="62" t="s">
        <v>246</v>
      </c>
      <c r="G67" s="62"/>
      <c r="H67" s="3"/>
      <c r="I67" s="135"/>
      <c r="J67" s="118"/>
      <c r="K67" s="118"/>
      <c r="L67" s="135"/>
      <c r="M67" s="140"/>
      <c r="N67" s="135"/>
      <c r="O67" s="135"/>
      <c r="P67" s="135"/>
    </row>
    <row r="68" spans="1:16" ht="19.899999999999999" customHeight="1">
      <c r="A68" s="122">
        <v>19</v>
      </c>
      <c r="B68" s="33" t="s">
        <v>60</v>
      </c>
      <c r="C68" s="26">
        <v>75.587999999999994</v>
      </c>
      <c r="D68" s="3">
        <v>4614</v>
      </c>
      <c r="E68" s="62"/>
      <c r="F68" s="62" t="s">
        <v>246</v>
      </c>
      <c r="G68" s="62"/>
      <c r="H68" s="3"/>
      <c r="I68" s="68" t="s">
        <v>183</v>
      </c>
      <c r="J68" s="104">
        <f>SUM(C68:C69)</f>
        <v>162.249</v>
      </c>
      <c r="K68" s="116">
        <f t="shared" ref="K68" si="0">J68/100*100</f>
        <v>162.249</v>
      </c>
      <c r="L68" s="134">
        <f>SUM(D68:D69)</f>
        <v>13457</v>
      </c>
      <c r="M68" s="139">
        <f t="shared" ref="M68" si="1">L68/5000*100</f>
        <v>269.14</v>
      </c>
      <c r="N68" s="68">
        <v>1</v>
      </c>
      <c r="O68" s="68" t="s">
        <v>246</v>
      </c>
      <c r="P68" s="68" t="s">
        <v>184</v>
      </c>
    </row>
    <row r="69" spans="1:16" ht="19.899999999999999" customHeight="1">
      <c r="A69" s="124"/>
      <c r="B69" s="33" t="s">
        <v>55</v>
      </c>
      <c r="C69" s="26">
        <v>86.661000000000001</v>
      </c>
      <c r="D69" s="3">
        <v>8843</v>
      </c>
      <c r="E69" s="62"/>
      <c r="F69" s="62" t="s">
        <v>246</v>
      </c>
      <c r="G69" s="62"/>
      <c r="H69" s="3"/>
      <c r="I69" s="70"/>
      <c r="J69" s="106"/>
      <c r="K69" s="118"/>
      <c r="L69" s="135"/>
      <c r="M69" s="140"/>
      <c r="N69" s="70"/>
      <c r="O69" s="70"/>
      <c r="P69" s="70"/>
    </row>
    <row r="70" spans="1:16" ht="19.899999999999999" customHeight="1">
      <c r="A70" s="122">
        <v>20</v>
      </c>
      <c r="B70" s="33" t="s">
        <v>53</v>
      </c>
      <c r="C70" s="37">
        <v>103.68899999999999</v>
      </c>
      <c r="D70" s="4">
        <v>8796</v>
      </c>
      <c r="E70" s="4"/>
      <c r="F70" s="4" t="s">
        <v>246</v>
      </c>
      <c r="G70" s="4"/>
      <c r="H70" s="4"/>
      <c r="I70" s="68" t="s">
        <v>53</v>
      </c>
      <c r="J70" s="104">
        <f>SUM(C70:C71)</f>
        <v>179.48399999999998</v>
      </c>
      <c r="K70" s="116">
        <f t="shared" ref="K70" si="2">J70/100*100</f>
        <v>179.48399999999998</v>
      </c>
      <c r="L70" s="134">
        <f>SUM(D70:D71)</f>
        <v>16452</v>
      </c>
      <c r="M70" s="139">
        <f t="shared" ref="M70" si="3">L70/5000*100</f>
        <v>329.04</v>
      </c>
      <c r="N70" s="68">
        <v>1</v>
      </c>
      <c r="O70" s="68" t="s">
        <v>246</v>
      </c>
      <c r="P70" s="68" t="s">
        <v>185</v>
      </c>
    </row>
    <row r="71" spans="1:16" ht="19.899999999999999" customHeight="1">
      <c r="A71" s="124"/>
      <c r="B71" s="33" t="s">
        <v>54</v>
      </c>
      <c r="C71" s="26">
        <v>75.795000000000002</v>
      </c>
      <c r="D71" s="3">
        <v>7656</v>
      </c>
      <c r="E71" s="62"/>
      <c r="F71" s="62" t="s">
        <v>246</v>
      </c>
      <c r="G71" s="62"/>
      <c r="H71" s="3"/>
      <c r="I71" s="70"/>
      <c r="J71" s="106"/>
      <c r="K71" s="118"/>
      <c r="L71" s="135"/>
      <c r="M71" s="140"/>
      <c r="N71" s="70"/>
      <c r="O71" s="70"/>
      <c r="P71" s="70"/>
    </row>
    <row r="72" spans="1:16" ht="19.899999999999999" customHeight="1">
      <c r="A72" s="122">
        <v>21</v>
      </c>
      <c r="B72" s="33" t="s">
        <v>72</v>
      </c>
      <c r="C72" s="26">
        <v>21.155999999999999</v>
      </c>
      <c r="D72" s="3">
        <v>7878</v>
      </c>
      <c r="E72" s="62" t="s">
        <v>246</v>
      </c>
      <c r="F72" s="62"/>
      <c r="G72" s="62"/>
      <c r="H72" s="3"/>
      <c r="I72" s="113" t="s">
        <v>72</v>
      </c>
      <c r="J72" s="116">
        <f>SUM(C72:C75)</f>
        <v>146.297</v>
      </c>
      <c r="K72" s="116">
        <f>J72/100*100</f>
        <v>146.297</v>
      </c>
      <c r="L72" s="113">
        <f>SUM(D72:D75)</f>
        <v>21938</v>
      </c>
      <c r="M72" s="110">
        <f>L72/5000*100</f>
        <v>438.76</v>
      </c>
      <c r="N72" s="113">
        <v>3</v>
      </c>
      <c r="O72" s="113" t="s">
        <v>246</v>
      </c>
      <c r="P72" s="113" t="s">
        <v>186</v>
      </c>
    </row>
    <row r="73" spans="1:16" ht="19.899999999999999" customHeight="1">
      <c r="A73" s="123"/>
      <c r="B73" s="33" t="s">
        <v>64</v>
      </c>
      <c r="C73" s="26">
        <v>36.186</v>
      </c>
      <c r="D73" s="3">
        <v>4657</v>
      </c>
      <c r="E73" s="62" t="s">
        <v>246</v>
      </c>
      <c r="F73" s="62"/>
      <c r="G73" s="62"/>
      <c r="H73" s="3"/>
      <c r="I73" s="114"/>
      <c r="J73" s="117"/>
      <c r="K73" s="117"/>
      <c r="L73" s="114"/>
      <c r="M73" s="111"/>
      <c r="N73" s="114"/>
      <c r="O73" s="114"/>
      <c r="P73" s="114"/>
    </row>
    <row r="74" spans="1:16" ht="19.899999999999999" customHeight="1">
      <c r="A74" s="123"/>
      <c r="B74" s="33" t="s">
        <v>65</v>
      </c>
      <c r="C74" s="26">
        <v>48.661000000000001</v>
      </c>
      <c r="D74" s="3">
        <v>2935</v>
      </c>
      <c r="E74" s="62" t="s">
        <v>246</v>
      </c>
      <c r="F74" s="62"/>
      <c r="G74" s="62"/>
      <c r="H74" s="3"/>
      <c r="I74" s="114"/>
      <c r="J74" s="117"/>
      <c r="K74" s="117"/>
      <c r="L74" s="114"/>
      <c r="M74" s="111"/>
      <c r="N74" s="114"/>
      <c r="O74" s="114"/>
      <c r="P74" s="114"/>
    </row>
    <row r="75" spans="1:16" ht="19.899999999999999" customHeight="1">
      <c r="A75" s="124"/>
      <c r="B75" s="33" t="s">
        <v>63</v>
      </c>
      <c r="C75" s="26">
        <v>40.293999999999997</v>
      </c>
      <c r="D75" s="3">
        <v>6468</v>
      </c>
      <c r="E75" s="62" t="s">
        <v>246</v>
      </c>
      <c r="F75" s="62"/>
      <c r="G75" s="62"/>
      <c r="H75" s="3"/>
      <c r="I75" s="115"/>
      <c r="J75" s="118"/>
      <c r="K75" s="118"/>
      <c r="L75" s="115"/>
      <c r="M75" s="112"/>
      <c r="N75" s="115"/>
      <c r="O75" s="115"/>
      <c r="P75" s="115"/>
    </row>
    <row r="76" spans="1:16" ht="19.899999999999999" customHeight="1">
      <c r="A76" s="122">
        <v>22</v>
      </c>
      <c r="B76" s="33" t="s">
        <v>70</v>
      </c>
      <c r="C76" s="26">
        <v>81.150000000000006</v>
      </c>
      <c r="D76" s="3">
        <v>3791</v>
      </c>
      <c r="E76" s="62"/>
      <c r="F76" s="62" t="s">
        <v>246</v>
      </c>
      <c r="G76" s="62"/>
      <c r="H76" s="3"/>
      <c r="I76" s="113" t="s">
        <v>69</v>
      </c>
      <c r="J76" s="116">
        <f>SUM(C76:C78)</f>
        <v>200.45400000000001</v>
      </c>
      <c r="K76" s="116">
        <f>J76/100*100</f>
        <v>200.45400000000001</v>
      </c>
      <c r="L76" s="113">
        <f>SUM(D76:D78)</f>
        <v>11506</v>
      </c>
      <c r="M76" s="110">
        <f>L76/5000*100</f>
        <v>230.12</v>
      </c>
      <c r="N76" s="113">
        <v>2</v>
      </c>
      <c r="O76" s="113" t="s">
        <v>246</v>
      </c>
      <c r="P76" s="113" t="s">
        <v>187</v>
      </c>
    </row>
    <row r="77" spans="1:16" ht="19.899999999999999" customHeight="1">
      <c r="A77" s="123"/>
      <c r="B77" s="33" t="s">
        <v>76</v>
      </c>
      <c r="C77" s="26">
        <v>56.395000000000003</v>
      </c>
      <c r="D77" s="3">
        <v>2675</v>
      </c>
      <c r="E77" s="62"/>
      <c r="F77" s="62" t="s">
        <v>246</v>
      </c>
      <c r="G77" s="62"/>
      <c r="H77" s="3"/>
      <c r="I77" s="114"/>
      <c r="J77" s="117"/>
      <c r="K77" s="117"/>
      <c r="L77" s="114"/>
      <c r="M77" s="111"/>
      <c r="N77" s="114"/>
      <c r="O77" s="114"/>
      <c r="P77" s="114"/>
    </row>
    <row r="78" spans="1:16" ht="19.899999999999999" customHeight="1">
      <c r="A78" s="124"/>
      <c r="B78" s="33" t="s">
        <v>69</v>
      </c>
      <c r="C78" s="26">
        <v>62.908999999999999</v>
      </c>
      <c r="D78" s="3">
        <v>5040</v>
      </c>
      <c r="E78" s="62"/>
      <c r="F78" s="62" t="s">
        <v>246</v>
      </c>
      <c r="G78" s="62"/>
      <c r="H78" s="3"/>
      <c r="I78" s="115"/>
      <c r="J78" s="118"/>
      <c r="K78" s="118"/>
      <c r="L78" s="115"/>
      <c r="M78" s="112"/>
      <c r="N78" s="115"/>
      <c r="O78" s="115"/>
      <c r="P78" s="115"/>
    </row>
    <row r="79" spans="1:16" ht="19.899999999999999" customHeight="1">
      <c r="A79" s="122">
        <v>23</v>
      </c>
      <c r="B79" s="33" t="s">
        <v>58</v>
      </c>
      <c r="C79" s="38">
        <v>45.04</v>
      </c>
      <c r="D79" s="3">
        <v>5380</v>
      </c>
      <c r="E79" s="62" t="s">
        <v>246</v>
      </c>
      <c r="F79" s="62"/>
      <c r="G79" s="62"/>
      <c r="H79" s="3"/>
      <c r="I79" s="113" t="s">
        <v>172</v>
      </c>
      <c r="J79" s="116">
        <f>SUM(C79:C83)</f>
        <v>144.51700000000002</v>
      </c>
      <c r="K79" s="116">
        <f>J79/100*100</f>
        <v>144.51700000000002</v>
      </c>
      <c r="L79" s="113">
        <f>SUM(D79:D83)</f>
        <v>40652</v>
      </c>
      <c r="M79" s="110">
        <f>L79/5000*100</f>
        <v>813.04</v>
      </c>
      <c r="N79" s="125">
        <v>4</v>
      </c>
      <c r="O79" s="125" t="s">
        <v>246</v>
      </c>
      <c r="P79" s="125" t="s">
        <v>221</v>
      </c>
    </row>
    <row r="80" spans="1:16" ht="19.899999999999999" customHeight="1">
      <c r="A80" s="123"/>
      <c r="B80" s="33" t="s">
        <v>67</v>
      </c>
      <c r="C80" s="26">
        <v>36.914000000000001</v>
      </c>
      <c r="D80" s="3">
        <v>4577</v>
      </c>
      <c r="E80" s="62" t="s">
        <v>246</v>
      </c>
      <c r="F80" s="62"/>
      <c r="G80" s="62"/>
      <c r="H80" s="3"/>
      <c r="I80" s="114"/>
      <c r="J80" s="117"/>
      <c r="K80" s="117"/>
      <c r="L80" s="114"/>
      <c r="M80" s="111"/>
      <c r="N80" s="128"/>
      <c r="O80" s="128"/>
      <c r="P80" s="128"/>
    </row>
    <row r="81" spans="1:16" ht="19.899999999999999" customHeight="1">
      <c r="A81" s="123"/>
      <c r="B81" s="33" t="s">
        <v>52</v>
      </c>
      <c r="C81" s="39">
        <v>7.97</v>
      </c>
      <c r="D81" s="3">
        <v>14542</v>
      </c>
      <c r="E81" s="62" t="s">
        <v>246</v>
      </c>
      <c r="F81" s="62"/>
      <c r="G81" s="62"/>
      <c r="H81" s="3"/>
      <c r="I81" s="114"/>
      <c r="J81" s="117"/>
      <c r="K81" s="117"/>
      <c r="L81" s="114"/>
      <c r="M81" s="111"/>
      <c r="N81" s="128"/>
      <c r="O81" s="128"/>
      <c r="P81" s="128"/>
    </row>
    <row r="82" spans="1:16" ht="19.899999999999999" customHeight="1">
      <c r="A82" s="123"/>
      <c r="B82" s="33" t="s">
        <v>66</v>
      </c>
      <c r="C82" s="26">
        <v>27.984000000000002</v>
      </c>
      <c r="D82" s="3">
        <v>5268</v>
      </c>
      <c r="E82" s="62" t="s">
        <v>246</v>
      </c>
      <c r="F82" s="62"/>
      <c r="G82" s="62"/>
      <c r="H82" s="3"/>
      <c r="I82" s="114"/>
      <c r="J82" s="117"/>
      <c r="K82" s="117"/>
      <c r="L82" s="114"/>
      <c r="M82" s="111"/>
      <c r="N82" s="128"/>
      <c r="O82" s="128"/>
      <c r="P82" s="128"/>
    </row>
    <row r="83" spans="1:16" ht="19.899999999999999" customHeight="1">
      <c r="A83" s="124"/>
      <c r="B83" s="33" t="s">
        <v>68</v>
      </c>
      <c r="C83" s="26">
        <v>26.609000000000002</v>
      </c>
      <c r="D83" s="3">
        <v>10885</v>
      </c>
      <c r="E83" s="62" t="s">
        <v>246</v>
      </c>
      <c r="F83" s="62"/>
      <c r="G83" s="62"/>
      <c r="H83" s="3"/>
      <c r="I83" s="115"/>
      <c r="J83" s="118"/>
      <c r="K83" s="118"/>
      <c r="L83" s="115"/>
      <c r="M83" s="112"/>
      <c r="N83" s="129"/>
      <c r="O83" s="129"/>
      <c r="P83" s="129"/>
    </row>
    <row r="84" spans="1:16" ht="19.899999999999999" customHeight="1">
      <c r="A84" s="122">
        <v>24</v>
      </c>
      <c r="B84" s="33" t="s">
        <v>75</v>
      </c>
      <c r="C84" s="26">
        <v>11.366</v>
      </c>
      <c r="D84" s="3">
        <v>3793</v>
      </c>
      <c r="E84" s="62" t="s">
        <v>246</v>
      </c>
      <c r="F84" s="62"/>
      <c r="G84" s="62"/>
      <c r="H84" s="3"/>
      <c r="I84" s="113" t="s">
        <v>59</v>
      </c>
      <c r="J84" s="116">
        <f>SUM(C84:C88)</f>
        <v>123.93400000000001</v>
      </c>
      <c r="K84" s="116">
        <f>J84/100*100</f>
        <v>123.93400000000001</v>
      </c>
      <c r="L84" s="113">
        <f>SUM(D84:D88)</f>
        <v>24747</v>
      </c>
      <c r="M84" s="110">
        <f>L84/5000*100</f>
        <v>494.94</v>
      </c>
      <c r="N84" s="113">
        <v>4</v>
      </c>
      <c r="O84" s="113" t="s">
        <v>246</v>
      </c>
      <c r="P84" s="113" t="s">
        <v>188</v>
      </c>
    </row>
    <row r="85" spans="1:16" ht="19.899999999999999" customHeight="1">
      <c r="A85" s="123"/>
      <c r="B85" s="33" t="s">
        <v>74</v>
      </c>
      <c r="C85" s="26">
        <v>15.685</v>
      </c>
      <c r="D85" s="3">
        <v>5334</v>
      </c>
      <c r="E85" s="62" t="s">
        <v>246</v>
      </c>
      <c r="F85" s="62"/>
      <c r="G85" s="62"/>
      <c r="H85" s="3"/>
      <c r="I85" s="114"/>
      <c r="J85" s="117"/>
      <c r="K85" s="117"/>
      <c r="L85" s="114"/>
      <c r="M85" s="111"/>
      <c r="N85" s="114"/>
      <c r="O85" s="114"/>
      <c r="P85" s="114"/>
    </row>
    <row r="86" spans="1:16" ht="19.899999999999999" customHeight="1">
      <c r="A86" s="123"/>
      <c r="B86" s="33" t="s">
        <v>71</v>
      </c>
      <c r="C86" s="26">
        <v>42.512</v>
      </c>
      <c r="D86" s="3">
        <v>4000</v>
      </c>
      <c r="E86" s="62" t="s">
        <v>246</v>
      </c>
      <c r="F86" s="62"/>
      <c r="G86" s="62"/>
      <c r="H86" s="3"/>
      <c r="I86" s="114"/>
      <c r="J86" s="117"/>
      <c r="K86" s="117"/>
      <c r="L86" s="114"/>
      <c r="M86" s="111"/>
      <c r="N86" s="114"/>
      <c r="O86" s="114"/>
      <c r="P86" s="114"/>
    </row>
    <row r="87" spans="1:16" ht="19.899999999999999" customHeight="1">
      <c r="A87" s="123"/>
      <c r="B87" s="33" t="s">
        <v>59</v>
      </c>
      <c r="C87" s="26">
        <v>36.505000000000003</v>
      </c>
      <c r="D87" s="3">
        <v>6940</v>
      </c>
      <c r="E87" s="62" t="s">
        <v>246</v>
      </c>
      <c r="F87" s="62"/>
      <c r="G87" s="62"/>
      <c r="H87" s="3"/>
      <c r="I87" s="114"/>
      <c r="J87" s="117"/>
      <c r="K87" s="117"/>
      <c r="L87" s="114"/>
      <c r="M87" s="111"/>
      <c r="N87" s="114"/>
      <c r="O87" s="114"/>
      <c r="P87" s="114"/>
    </row>
    <row r="88" spans="1:16" ht="19.899999999999999" customHeight="1">
      <c r="A88" s="124"/>
      <c r="B88" s="33" t="s">
        <v>73</v>
      </c>
      <c r="C88" s="26">
        <v>17.866</v>
      </c>
      <c r="D88" s="3">
        <v>4680</v>
      </c>
      <c r="E88" s="62" t="s">
        <v>246</v>
      </c>
      <c r="F88" s="62"/>
      <c r="G88" s="62"/>
      <c r="H88" s="3"/>
      <c r="I88" s="115"/>
      <c r="J88" s="118"/>
      <c r="K88" s="118"/>
      <c r="L88" s="115"/>
      <c r="M88" s="112"/>
      <c r="N88" s="115"/>
      <c r="O88" s="115"/>
      <c r="P88" s="115"/>
    </row>
    <row r="89" spans="1:16" ht="19.899999999999999" customHeight="1">
      <c r="A89" s="122">
        <v>25</v>
      </c>
      <c r="B89" s="33" t="s">
        <v>57</v>
      </c>
      <c r="C89" s="26">
        <v>99.551000000000002</v>
      </c>
      <c r="D89" s="3">
        <v>5420</v>
      </c>
      <c r="E89" s="62"/>
      <c r="F89" s="62" t="s">
        <v>246</v>
      </c>
      <c r="G89" s="62"/>
      <c r="H89" s="3"/>
      <c r="I89" s="68" t="s">
        <v>57</v>
      </c>
      <c r="J89" s="104">
        <f>SUM(C89:C90)</f>
        <v>167.55099999999999</v>
      </c>
      <c r="K89" s="104">
        <f>J89/100*100</f>
        <v>167.55099999999999</v>
      </c>
      <c r="L89" s="134">
        <f>SUM(D89:D90)</f>
        <v>10043</v>
      </c>
      <c r="M89" s="139">
        <f>L89/5000*100</f>
        <v>200.85999999999999</v>
      </c>
      <c r="N89" s="68">
        <v>1</v>
      </c>
      <c r="O89" s="68" t="s">
        <v>246</v>
      </c>
      <c r="P89" s="68" t="s">
        <v>205</v>
      </c>
    </row>
    <row r="90" spans="1:16" ht="19.899999999999999" customHeight="1">
      <c r="A90" s="124"/>
      <c r="B90" s="33" t="s">
        <v>25</v>
      </c>
      <c r="C90" s="40">
        <v>68</v>
      </c>
      <c r="D90" s="23">
        <v>4623</v>
      </c>
      <c r="E90" s="23"/>
      <c r="F90" s="23" t="s">
        <v>246</v>
      </c>
      <c r="G90" s="23"/>
      <c r="H90" s="23"/>
      <c r="I90" s="70"/>
      <c r="J90" s="106"/>
      <c r="K90" s="106"/>
      <c r="L90" s="135"/>
      <c r="M90" s="140"/>
      <c r="N90" s="70"/>
      <c r="O90" s="70"/>
      <c r="P90" s="70"/>
    </row>
    <row r="91" spans="1:16" ht="19.899999999999999" customHeight="1">
      <c r="A91" s="126">
        <v>26</v>
      </c>
      <c r="B91" s="25" t="s">
        <v>138</v>
      </c>
      <c r="C91" s="26">
        <v>17.413</v>
      </c>
      <c r="D91" s="35">
        <v>4616</v>
      </c>
      <c r="E91" s="35" t="s">
        <v>246</v>
      </c>
      <c r="F91" s="35"/>
      <c r="G91" s="35"/>
      <c r="H91" s="35"/>
      <c r="I91" s="133" t="s">
        <v>124</v>
      </c>
      <c r="J91" s="131">
        <f>SUM(C91:C94)</f>
        <v>128.00299999999999</v>
      </c>
      <c r="K91" s="116">
        <f>J91/100*100</f>
        <v>128.00299999999999</v>
      </c>
      <c r="L91" s="132">
        <f>SUM(D91:D94)</f>
        <v>19576</v>
      </c>
      <c r="M91" s="110">
        <f>L91/5000*100</f>
        <v>391.52</v>
      </c>
      <c r="N91" s="136">
        <v>3</v>
      </c>
      <c r="O91" s="136" t="s">
        <v>246</v>
      </c>
      <c r="P91" s="133" t="s">
        <v>222</v>
      </c>
    </row>
    <row r="92" spans="1:16" ht="19.899999999999999" customHeight="1">
      <c r="A92" s="126"/>
      <c r="B92" s="25" t="s">
        <v>127</v>
      </c>
      <c r="C92" s="26">
        <v>25.552</v>
      </c>
      <c r="D92" s="35">
        <v>5641</v>
      </c>
      <c r="E92" s="35" t="s">
        <v>246</v>
      </c>
      <c r="F92" s="35"/>
      <c r="G92" s="35"/>
      <c r="H92" s="35"/>
      <c r="I92" s="133"/>
      <c r="J92" s="131"/>
      <c r="K92" s="117"/>
      <c r="L92" s="132"/>
      <c r="M92" s="111"/>
      <c r="N92" s="137"/>
      <c r="O92" s="137"/>
      <c r="P92" s="133"/>
    </row>
    <row r="93" spans="1:16" ht="19.899999999999999" customHeight="1">
      <c r="A93" s="126"/>
      <c r="B93" s="25" t="s">
        <v>140</v>
      </c>
      <c r="C93" s="26">
        <v>45.796999999999997</v>
      </c>
      <c r="D93" s="35">
        <v>2019</v>
      </c>
      <c r="E93" s="35" t="s">
        <v>246</v>
      </c>
      <c r="F93" s="35"/>
      <c r="G93" s="35"/>
      <c r="H93" s="35"/>
      <c r="I93" s="133"/>
      <c r="J93" s="131"/>
      <c r="K93" s="117"/>
      <c r="L93" s="132"/>
      <c r="M93" s="111"/>
      <c r="N93" s="137"/>
      <c r="O93" s="137"/>
      <c r="P93" s="133"/>
    </row>
    <row r="94" spans="1:16" ht="19.899999999999999" customHeight="1">
      <c r="A94" s="126"/>
      <c r="B94" s="25" t="s">
        <v>124</v>
      </c>
      <c r="C94" s="26">
        <v>39.241</v>
      </c>
      <c r="D94" s="35">
        <v>7300</v>
      </c>
      <c r="E94" s="35" t="s">
        <v>246</v>
      </c>
      <c r="F94" s="35"/>
      <c r="G94" s="35"/>
      <c r="H94" s="35"/>
      <c r="I94" s="133"/>
      <c r="J94" s="131"/>
      <c r="K94" s="118"/>
      <c r="L94" s="132"/>
      <c r="M94" s="112"/>
      <c r="N94" s="138"/>
      <c r="O94" s="138"/>
      <c r="P94" s="133"/>
    </row>
    <row r="95" spans="1:16" ht="19.899999999999999" customHeight="1">
      <c r="A95" s="122">
        <v>27</v>
      </c>
      <c r="B95" s="25" t="s">
        <v>119</v>
      </c>
      <c r="C95" s="26">
        <v>28.911000000000001</v>
      </c>
      <c r="D95" s="35">
        <v>8351</v>
      </c>
      <c r="E95" s="35" t="s">
        <v>246</v>
      </c>
      <c r="F95" s="35"/>
      <c r="G95" s="35"/>
      <c r="H95" s="35"/>
      <c r="I95" s="119" t="s">
        <v>192</v>
      </c>
      <c r="J95" s="116">
        <f>SUM(C95:C98)</f>
        <v>79.935000000000002</v>
      </c>
      <c r="K95" s="116">
        <f>J95/100*100</f>
        <v>79.935000000000002</v>
      </c>
      <c r="L95" s="119">
        <f>SUM(D95:D98)</f>
        <v>30159</v>
      </c>
      <c r="M95" s="110">
        <f>L95/5000*100</f>
        <v>603.17999999999995</v>
      </c>
      <c r="N95" s="107">
        <v>3</v>
      </c>
      <c r="O95" s="107" t="s">
        <v>246</v>
      </c>
      <c r="P95" s="107" t="s">
        <v>223</v>
      </c>
    </row>
    <row r="96" spans="1:16" ht="19.899999999999999" customHeight="1">
      <c r="A96" s="123"/>
      <c r="B96" s="25" t="s">
        <v>137</v>
      </c>
      <c r="C96" s="27">
        <v>14.47</v>
      </c>
      <c r="D96" s="35">
        <v>5149</v>
      </c>
      <c r="E96" s="35" t="s">
        <v>246</v>
      </c>
      <c r="F96" s="35"/>
      <c r="G96" s="35"/>
      <c r="H96" s="35"/>
      <c r="I96" s="120"/>
      <c r="J96" s="117"/>
      <c r="K96" s="117"/>
      <c r="L96" s="120"/>
      <c r="M96" s="111"/>
      <c r="N96" s="108"/>
      <c r="O96" s="108"/>
      <c r="P96" s="120"/>
    </row>
    <row r="97" spans="1:16" ht="19.899999999999999" customHeight="1">
      <c r="A97" s="123"/>
      <c r="B97" s="25" t="s">
        <v>118</v>
      </c>
      <c r="C97" s="26">
        <v>15.125999999999999</v>
      </c>
      <c r="D97" s="35">
        <v>11476</v>
      </c>
      <c r="E97" s="35"/>
      <c r="F97" s="35" t="s">
        <v>246</v>
      </c>
      <c r="G97" s="35"/>
      <c r="H97" s="35"/>
      <c r="I97" s="120"/>
      <c r="J97" s="117"/>
      <c r="K97" s="117"/>
      <c r="L97" s="120"/>
      <c r="M97" s="111"/>
      <c r="N97" s="108"/>
      <c r="O97" s="108"/>
      <c r="P97" s="120"/>
    </row>
    <row r="98" spans="1:16" ht="19.899999999999999" customHeight="1">
      <c r="A98" s="124"/>
      <c r="B98" s="25" t="s">
        <v>136</v>
      </c>
      <c r="C98" s="26">
        <v>21.428000000000001</v>
      </c>
      <c r="D98" s="35">
        <v>5183</v>
      </c>
      <c r="E98" s="35" t="s">
        <v>246</v>
      </c>
      <c r="F98" s="35"/>
      <c r="G98" s="35"/>
      <c r="H98" s="35"/>
      <c r="I98" s="121"/>
      <c r="J98" s="118"/>
      <c r="K98" s="118"/>
      <c r="L98" s="121"/>
      <c r="M98" s="112"/>
      <c r="N98" s="109"/>
      <c r="O98" s="109"/>
      <c r="P98" s="121"/>
    </row>
    <row r="99" spans="1:16" ht="19.899999999999999" customHeight="1">
      <c r="A99" s="122">
        <v>28</v>
      </c>
      <c r="B99" s="25" t="s">
        <v>134</v>
      </c>
      <c r="C99" s="26">
        <v>28.917999999999999</v>
      </c>
      <c r="D99" s="35">
        <v>3101</v>
      </c>
      <c r="E99" s="35" t="s">
        <v>246</v>
      </c>
      <c r="F99" s="35"/>
      <c r="G99" s="35"/>
      <c r="H99" s="35"/>
      <c r="I99" s="119" t="s">
        <v>121</v>
      </c>
      <c r="J99" s="116">
        <f>SUM(C99:C103)</f>
        <v>147.74700000000001</v>
      </c>
      <c r="K99" s="116">
        <f>J99/100*100</f>
        <v>147.74700000000001</v>
      </c>
      <c r="L99" s="119">
        <f>SUM(D99:D103)</f>
        <v>20155</v>
      </c>
      <c r="M99" s="110">
        <f>L99/5000*100</f>
        <v>403.09999999999997</v>
      </c>
      <c r="N99" s="119">
        <v>4</v>
      </c>
      <c r="O99" s="119" t="s">
        <v>246</v>
      </c>
      <c r="P99" s="119" t="s">
        <v>224</v>
      </c>
    </row>
    <row r="100" spans="1:16" ht="19.899999999999999" customHeight="1">
      <c r="A100" s="123"/>
      <c r="B100" s="25" t="s">
        <v>121</v>
      </c>
      <c r="C100" s="26">
        <v>37.521999999999998</v>
      </c>
      <c r="D100" s="35">
        <v>8185</v>
      </c>
      <c r="E100" s="35" t="s">
        <v>246</v>
      </c>
      <c r="F100" s="35"/>
      <c r="G100" s="35"/>
      <c r="H100" s="35"/>
      <c r="I100" s="120"/>
      <c r="J100" s="117"/>
      <c r="K100" s="117"/>
      <c r="L100" s="120"/>
      <c r="M100" s="111"/>
      <c r="N100" s="120"/>
      <c r="O100" s="120"/>
      <c r="P100" s="120"/>
    </row>
    <row r="101" spans="1:16" ht="19.899999999999999" customHeight="1">
      <c r="A101" s="123"/>
      <c r="B101" s="25" t="s">
        <v>133</v>
      </c>
      <c r="C101" s="26">
        <v>12.929</v>
      </c>
      <c r="D101" s="35">
        <v>1404</v>
      </c>
      <c r="E101" s="35" t="s">
        <v>246</v>
      </c>
      <c r="F101" s="35"/>
      <c r="G101" s="35"/>
      <c r="H101" s="35"/>
      <c r="I101" s="120"/>
      <c r="J101" s="117"/>
      <c r="K101" s="117"/>
      <c r="L101" s="120"/>
      <c r="M101" s="111"/>
      <c r="N101" s="120"/>
      <c r="O101" s="120"/>
      <c r="P101" s="120"/>
    </row>
    <row r="102" spans="1:16" ht="19.899999999999999" customHeight="1">
      <c r="A102" s="123"/>
      <c r="B102" s="25" t="s">
        <v>128</v>
      </c>
      <c r="C102" s="26">
        <v>32.078000000000003</v>
      </c>
      <c r="D102" s="35">
        <v>4780</v>
      </c>
      <c r="E102" s="35" t="s">
        <v>246</v>
      </c>
      <c r="F102" s="35"/>
      <c r="G102" s="35"/>
      <c r="H102" s="35"/>
      <c r="I102" s="120"/>
      <c r="J102" s="117"/>
      <c r="K102" s="117"/>
      <c r="L102" s="120"/>
      <c r="M102" s="111"/>
      <c r="N102" s="120"/>
      <c r="O102" s="120"/>
      <c r="P102" s="120"/>
    </row>
    <row r="103" spans="1:16" ht="19.899999999999999" customHeight="1">
      <c r="A103" s="124"/>
      <c r="B103" s="25" t="s">
        <v>141</v>
      </c>
      <c r="C103" s="27">
        <v>36.299999999999997</v>
      </c>
      <c r="D103" s="35">
        <v>2685</v>
      </c>
      <c r="E103" s="35" t="s">
        <v>246</v>
      </c>
      <c r="F103" s="35"/>
      <c r="G103" s="35"/>
      <c r="H103" s="35"/>
      <c r="I103" s="121"/>
      <c r="J103" s="118"/>
      <c r="K103" s="118"/>
      <c r="L103" s="121"/>
      <c r="M103" s="112"/>
      <c r="N103" s="121"/>
      <c r="O103" s="121"/>
      <c r="P103" s="121"/>
    </row>
    <row r="104" spans="1:16" ht="19.899999999999999" customHeight="1">
      <c r="A104" s="122">
        <v>29</v>
      </c>
      <c r="B104" s="25" t="s">
        <v>130</v>
      </c>
      <c r="C104" s="26">
        <v>40.018000000000001</v>
      </c>
      <c r="D104" s="35">
        <v>2943</v>
      </c>
      <c r="E104" s="35" t="s">
        <v>246</v>
      </c>
      <c r="F104" s="35"/>
      <c r="G104" s="35"/>
      <c r="H104" s="35"/>
      <c r="I104" s="119" t="s">
        <v>215</v>
      </c>
      <c r="J104" s="116">
        <f>SUM(C104:C107)</f>
        <v>149.77199999999999</v>
      </c>
      <c r="K104" s="116">
        <f>J104/100*100</f>
        <v>149.77199999999999</v>
      </c>
      <c r="L104" s="119">
        <f>SUM(D104:D107)</f>
        <v>17589</v>
      </c>
      <c r="M104" s="110">
        <f>L104/5000*100</f>
        <v>351.78</v>
      </c>
      <c r="N104" s="119">
        <v>3</v>
      </c>
      <c r="O104" s="119" t="s">
        <v>246</v>
      </c>
      <c r="P104" s="119" t="s">
        <v>225</v>
      </c>
    </row>
    <row r="105" spans="1:16" ht="19.899999999999999" customHeight="1">
      <c r="A105" s="123"/>
      <c r="B105" s="25" t="s">
        <v>129</v>
      </c>
      <c r="C105" s="26">
        <v>53.627000000000002</v>
      </c>
      <c r="D105" s="35">
        <v>3895</v>
      </c>
      <c r="E105" s="35"/>
      <c r="F105" s="35" t="s">
        <v>246</v>
      </c>
      <c r="G105" s="35"/>
      <c r="H105" s="35"/>
      <c r="I105" s="120"/>
      <c r="J105" s="117"/>
      <c r="K105" s="117"/>
      <c r="L105" s="120"/>
      <c r="M105" s="111"/>
      <c r="N105" s="120"/>
      <c r="O105" s="120"/>
      <c r="P105" s="120"/>
    </row>
    <row r="106" spans="1:16" ht="19.899999999999999" customHeight="1">
      <c r="A106" s="123"/>
      <c r="B106" s="25" t="s">
        <v>139</v>
      </c>
      <c r="C106" s="26">
        <v>20.952000000000002</v>
      </c>
      <c r="D106" s="35">
        <v>3354</v>
      </c>
      <c r="E106" s="35" t="s">
        <v>246</v>
      </c>
      <c r="F106" s="35"/>
      <c r="G106" s="35"/>
      <c r="H106" s="35"/>
      <c r="I106" s="120"/>
      <c r="J106" s="117"/>
      <c r="K106" s="117"/>
      <c r="L106" s="120"/>
      <c r="M106" s="111"/>
      <c r="N106" s="120"/>
      <c r="O106" s="120"/>
      <c r="P106" s="120"/>
    </row>
    <row r="107" spans="1:16" ht="19.899999999999999" customHeight="1">
      <c r="A107" s="124"/>
      <c r="B107" s="25" t="s">
        <v>122</v>
      </c>
      <c r="C107" s="26">
        <v>35.174999999999997</v>
      </c>
      <c r="D107" s="35">
        <v>7397</v>
      </c>
      <c r="E107" s="35" t="s">
        <v>246</v>
      </c>
      <c r="F107" s="35"/>
      <c r="G107" s="35"/>
      <c r="H107" s="35"/>
      <c r="I107" s="121"/>
      <c r="J107" s="118"/>
      <c r="K107" s="118"/>
      <c r="L107" s="121"/>
      <c r="M107" s="112"/>
      <c r="N107" s="121"/>
      <c r="O107" s="121"/>
      <c r="P107" s="121"/>
    </row>
    <row r="108" spans="1:16" ht="19.899999999999999" customHeight="1">
      <c r="A108" s="122">
        <v>30</v>
      </c>
      <c r="B108" s="25" t="s">
        <v>131</v>
      </c>
      <c r="C108" s="26">
        <v>34.887999999999998</v>
      </c>
      <c r="D108" s="35">
        <v>3510</v>
      </c>
      <c r="E108" s="35" t="s">
        <v>246</v>
      </c>
      <c r="F108" s="35"/>
      <c r="G108" s="35"/>
      <c r="H108" s="35"/>
      <c r="I108" s="119" t="s">
        <v>123</v>
      </c>
      <c r="J108" s="116">
        <f>SUM(C108:C110)</f>
        <v>160.71</v>
      </c>
      <c r="K108" s="116">
        <f>J108/100*100</f>
        <v>160.71</v>
      </c>
      <c r="L108" s="119">
        <f>SUM(D108:D110)</f>
        <v>15369</v>
      </c>
      <c r="M108" s="110">
        <f>L108/5000*100</f>
        <v>307.38</v>
      </c>
      <c r="N108" s="119">
        <v>2</v>
      </c>
      <c r="O108" s="119" t="s">
        <v>246</v>
      </c>
      <c r="P108" s="119" t="s">
        <v>226</v>
      </c>
    </row>
    <row r="109" spans="1:16" ht="19.899999999999999" customHeight="1">
      <c r="A109" s="123"/>
      <c r="B109" s="25" t="s">
        <v>132</v>
      </c>
      <c r="C109" s="26">
        <v>42.292000000000002</v>
      </c>
      <c r="D109" s="35">
        <v>4908</v>
      </c>
      <c r="E109" s="35" t="s">
        <v>246</v>
      </c>
      <c r="F109" s="35"/>
      <c r="G109" s="35"/>
      <c r="H109" s="35"/>
      <c r="I109" s="120"/>
      <c r="J109" s="117"/>
      <c r="K109" s="117"/>
      <c r="L109" s="120"/>
      <c r="M109" s="111"/>
      <c r="N109" s="120"/>
      <c r="O109" s="120"/>
      <c r="P109" s="120"/>
    </row>
    <row r="110" spans="1:16" ht="19.899999999999999" customHeight="1">
      <c r="A110" s="124"/>
      <c r="B110" s="25" t="s">
        <v>123</v>
      </c>
      <c r="C110" s="26">
        <v>83.53</v>
      </c>
      <c r="D110" s="35">
        <v>6951</v>
      </c>
      <c r="E110" s="35"/>
      <c r="F110" s="35" t="s">
        <v>246</v>
      </c>
      <c r="G110" s="35"/>
      <c r="H110" s="35"/>
      <c r="I110" s="121"/>
      <c r="J110" s="118"/>
      <c r="K110" s="118"/>
      <c r="L110" s="121"/>
      <c r="M110" s="112"/>
      <c r="N110" s="121"/>
      <c r="O110" s="121"/>
      <c r="P110" s="121"/>
    </row>
    <row r="111" spans="1:16" ht="19.899999999999999" customHeight="1">
      <c r="A111" s="122">
        <v>31</v>
      </c>
      <c r="B111" s="25" t="s">
        <v>135</v>
      </c>
      <c r="C111" s="26">
        <v>22.427</v>
      </c>
      <c r="D111" s="35">
        <v>5360</v>
      </c>
      <c r="E111" s="35" t="s">
        <v>246</v>
      </c>
      <c r="F111" s="35"/>
      <c r="G111" s="35"/>
      <c r="H111" s="35"/>
      <c r="I111" s="119" t="s">
        <v>120</v>
      </c>
      <c r="J111" s="116">
        <f>SUM(C111:C114)</f>
        <v>143.84299999999999</v>
      </c>
      <c r="K111" s="116">
        <f>J111/100*100</f>
        <v>143.84299999999999</v>
      </c>
      <c r="L111" s="119">
        <f>SUM(D111:D114)</f>
        <v>25574</v>
      </c>
      <c r="M111" s="110">
        <f>L111/5000*100</f>
        <v>511.47999999999996</v>
      </c>
      <c r="N111" s="119">
        <v>3</v>
      </c>
      <c r="O111" s="119" t="s">
        <v>246</v>
      </c>
      <c r="P111" s="119" t="s">
        <v>227</v>
      </c>
    </row>
    <row r="112" spans="1:16" ht="19.899999999999999" customHeight="1">
      <c r="A112" s="123"/>
      <c r="B112" s="25" t="s">
        <v>126</v>
      </c>
      <c r="C112" s="26">
        <v>37.537999999999997</v>
      </c>
      <c r="D112" s="35">
        <v>6460</v>
      </c>
      <c r="E112" s="35" t="s">
        <v>246</v>
      </c>
      <c r="F112" s="35"/>
      <c r="G112" s="35"/>
      <c r="H112" s="35"/>
      <c r="I112" s="120"/>
      <c r="J112" s="117"/>
      <c r="K112" s="117"/>
      <c r="L112" s="120"/>
      <c r="M112" s="111"/>
      <c r="N112" s="120"/>
      <c r="O112" s="120"/>
      <c r="P112" s="120"/>
    </row>
    <row r="113" spans="1:16" ht="19.899999999999999" customHeight="1">
      <c r="A113" s="123"/>
      <c r="B113" s="25" t="s">
        <v>125</v>
      </c>
      <c r="C113" s="26">
        <v>42.612000000000002</v>
      </c>
      <c r="D113" s="35">
        <v>5419</v>
      </c>
      <c r="E113" s="35" t="s">
        <v>246</v>
      </c>
      <c r="F113" s="35"/>
      <c r="G113" s="35"/>
      <c r="H113" s="35"/>
      <c r="I113" s="120"/>
      <c r="J113" s="117"/>
      <c r="K113" s="117"/>
      <c r="L113" s="120"/>
      <c r="M113" s="111"/>
      <c r="N113" s="120"/>
      <c r="O113" s="120"/>
      <c r="P113" s="120"/>
    </row>
    <row r="114" spans="1:16" ht="19.899999999999999" customHeight="1">
      <c r="A114" s="124"/>
      <c r="B114" s="25" t="s">
        <v>120</v>
      </c>
      <c r="C114" s="26">
        <v>41.265999999999998</v>
      </c>
      <c r="D114" s="35">
        <v>8335</v>
      </c>
      <c r="E114" s="35" t="s">
        <v>246</v>
      </c>
      <c r="F114" s="35"/>
      <c r="G114" s="35"/>
      <c r="H114" s="35"/>
      <c r="I114" s="121"/>
      <c r="J114" s="118"/>
      <c r="K114" s="118"/>
      <c r="L114" s="121"/>
      <c r="M114" s="112"/>
      <c r="N114" s="121"/>
      <c r="O114" s="121"/>
      <c r="P114" s="121"/>
    </row>
    <row r="115" spans="1:16" ht="19.899999999999999" customHeight="1">
      <c r="A115" s="126">
        <v>32</v>
      </c>
      <c r="B115" s="33" t="s">
        <v>97</v>
      </c>
      <c r="C115" s="39">
        <v>77.789000000000001</v>
      </c>
      <c r="D115" s="3">
        <v>4496</v>
      </c>
      <c r="E115" s="62"/>
      <c r="F115" s="62" t="s">
        <v>246</v>
      </c>
      <c r="G115" s="62"/>
      <c r="H115" s="3"/>
      <c r="I115" s="127" t="s">
        <v>99</v>
      </c>
      <c r="J115" s="131">
        <f>SUM(C115:C117)</f>
        <v>151.77199999999999</v>
      </c>
      <c r="K115" s="116">
        <f>J115/100*100</f>
        <v>151.77199999999999</v>
      </c>
      <c r="L115" s="127">
        <f>SUM(D115:D117)</f>
        <v>17340</v>
      </c>
      <c r="M115" s="110">
        <f>L115/5000*100</f>
        <v>346.8</v>
      </c>
      <c r="N115" s="113">
        <v>2</v>
      </c>
      <c r="O115" s="113" t="s">
        <v>246</v>
      </c>
      <c r="P115" s="127" t="s">
        <v>193</v>
      </c>
    </row>
    <row r="116" spans="1:16" ht="19.899999999999999" customHeight="1">
      <c r="A116" s="126"/>
      <c r="B116" s="33" t="s">
        <v>98</v>
      </c>
      <c r="C116" s="39">
        <v>29.718000000000004</v>
      </c>
      <c r="D116" s="3">
        <v>3049</v>
      </c>
      <c r="E116" s="62" t="s">
        <v>246</v>
      </c>
      <c r="F116" s="62"/>
      <c r="G116" s="62"/>
      <c r="H116" s="3"/>
      <c r="I116" s="127"/>
      <c r="J116" s="131"/>
      <c r="K116" s="117"/>
      <c r="L116" s="127"/>
      <c r="M116" s="111"/>
      <c r="N116" s="114"/>
      <c r="O116" s="114"/>
      <c r="P116" s="127"/>
    </row>
    <row r="117" spans="1:16" ht="19.899999999999999" customHeight="1">
      <c r="A117" s="126"/>
      <c r="B117" s="33" t="s">
        <v>99</v>
      </c>
      <c r="C117" s="39">
        <v>44.265000000000001</v>
      </c>
      <c r="D117" s="3">
        <v>9795</v>
      </c>
      <c r="E117" s="62" t="s">
        <v>246</v>
      </c>
      <c r="F117" s="62"/>
      <c r="G117" s="62"/>
      <c r="H117" s="3"/>
      <c r="I117" s="127"/>
      <c r="J117" s="131"/>
      <c r="K117" s="118"/>
      <c r="L117" s="127"/>
      <c r="M117" s="112"/>
      <c r="N117" s="115"/>
      <c r="O117" s="115"/>
      <c r="P117" s="127"/>
    </row>
    <row r="118" spans="1:16" ht="19.899999999999999" customHeight="1">
      <c r="A118" s="123">
        <v>33</v>
      </c>
      <c r="B118" s="33" t="s">
        <v>100</v>
      </c>
      <c r="C118" s="39">
        <v>22.62</v>
      </c>
      <c r="D118" s="3">
        <v>1375</v>
      </c>
      <c r="E118" s="62" t="s">
        <v>246</v>
      </c>
      <c r="F118" s="62"/>
      <c r="G118" s="62"/>
      <c r="H118" s="3"/>
      <c r="I118" s="126" t="s">
        <v>103</v>
      </c>
      <c r="J118" s="131">
        <f>SUM(C118:C122)</f>
        <v>141.32</v>
      </c>
      <c r="K118" s="116">
        <f>J118/100*100</f>
        <v>141.32</v>
      </c>
      <c r="L118" s="127">
        <f>SUM(D118:D122)</f>
        <v>15491</v>
      </c>
      <c r="M118" s="110">
        <f>L118/5000*100</f>
        <v>309.82</v>
      </c>
      <c r="N118" s="122">
        <v>4</v>
      </c>
      <c r="O118" s="122" t="s">
        <v>246</v>
      </c>
      <c r="P118" s="126" t="s">
        <v>194</v>
      </c>
    </row>
    <row r="119" spans="1:16" ht="19.899999999999999" customHeight="1">
      <c r="A119" s="123"/>
      <c r="B119" s="33" t="s">
        <v>101</v>
      </c>
      <c r="C119" s="39">
        <v>18.361000000000001</v>
      </c>
      <c r="D119" s="3">
        <v>1468</v>
      </c>
      <c r="E119" s="62" t="s">
        <v>246</v>
      </c>
      <c r="F119" s="62"/>
      <c r="G119" s="62"/>
      <c r="H119" s="3"/>
      <c r="I119" s="126"/>
      <c r="J119" s="131"/>
      <c r="K119" s="117"/>
      <c r="L119" s="127"/>
      <c r="M119" s="111"/>
      <c r="N119" s="123"/>
      <c r="O119" s="123"/>
      <c r="P119" s="126"/>
    </row>
    <row r="120" spans="1:16" ht="19.899999999999999" customHeight="1">
      <c r="A120" s="123"/>
      <c r="B120" s="33" t="s">
        <v>102</v>
      </c>
      <c r="C120" s="39">
        <v>26.363000000000003</v>
      </c>
      <c r="D120" s="3">
        <v>3531</v>
      </c>
      <c r="E120" s="62" t="s">
        <v>246</v>
      </c>
      <c r="F120" s="62"/>
      <c r="G120" s="62"/>
      <c r="H120" s="3"/>
      <c r="I120" s="126"/>
      <c r="J120" s="131"/>
      <c r="K120" s="117"/>
      <c r="L120" s="127"/>
      <c r="M120" s="111"/>
      <c r="N120" s="123"/>
      <c r="O120" s="123"/>
      <c r="P120" s="126"/>
    </row>
    <row r="121" spans="1:16" ht="19.899999999999999" customHeight="1">
      <c r="A121" s="123"/>
      <c r="B121" s="33" t="s">
        <v>103</v>
      </c>
      <c r="C121" s="39">
        <v>48.143999999999998</v>
      </c>
      <c r="D121" s="3">
        <v>5441</v>
      </c>
      <c r="E121" s="62" t="s">
        <v>246</v>
      </c>
      <c r="F121" s="62"/>
      <c r="G121" s="62"/>
      <c r="H121" s="3"/>
      <c r="I121" s="126"/>
      <c r="J121" s="131"/>
      <c r="K121" s="117"/>
      <c r="L121" s="127"/>
      <c r="M121" s="111"/>
      <c r="N121" s="123"/>
      <c r="O121" s="123"/>
      <c r="P121" s="126"/>
    </row>
    <row r="122" spans="1:16" ht="19.899999999999999" customHeight="1">
      <c r="A122" s="124"/>
      <c r="B122" s="33" t="s">
        <v>104</v>
      </c>
      <c r="C122" s="39">
        <v>25.831999999999997</v>
      </c>
      <c r="D122" s="3">
        <v>3676</v>
      </c>
      <c r="E122" s="62" t="s">
        <v>246</v>
      </c>
      <c r="F122" s="62"/>
      <c r="G122" s="62"/>
      <c r="H122" s="3"/>
      <c r="I122" s="126"/>
      <c r="J122" s="131"/>
      <c r="K122" s="118"/>
      <c r="L122" s="127"/>
      <c r="M122" s="112"/>
      <c r="N122" s="124"/>
      <c r="O122" s="124"/>
      <c r="P122" s="126"/>
    </row>
    <row r="123" spans="1:16" ht="19.899999999999999" customHeight="1">
      <c r="A123" s="122">
        <v>34</v>
      </c>
      <c r="B123" s="33" t="s">
        <v>105</v>
      </c>
      <c r="C123" s="39">
        <v>37.365000000000002</v>
      </c>
      <c r="D123" s="3">
        <v>6079</v>
      </c>
      <c r="E123" s="62" t="s">
        <v>246</v>
      </c>
      <c r="F123" s="62"/>
      <c r="G123" s="62"/>
      <c r="H123" s="3"/>
      <c r="I123" s="122" t="s">
        <v>174</v>
      </c>
      <c r="J123" s="116">
        <f>SUM(C123:C128)</f>
        <v>142.541</v>
      </c>
      <c r="K123" s="116">
        <f>J123/100*100</f>
        <v>142.541</v>
      </c>
      <c r="L123" s="113">
        <f>SUM(D123:D128)</f>
        <v>35122</v>
      </c>
      <c r="M123" s="110">
        <f>L123/5000*100</f>
        <v>702.44</v>
      </c>
      <c r="N123" s="122">
        <v>5</v>
      </c>
      <c r="O123" s="122" t="s">
        <v>246</v>
      </c>
      <c r="P123" s="122" t="s">
        <v>195</v>
      </c>
    </row>
    <row r="124" spans="1:16" ht="19.899999999999999" customHeight="1">
      <c r="A124" s="123"/>
      <c r="B124" s="33" t="s">
        <v>106</v>
      </c>
      <c r="C124" s="39">
        <v>30.361000000000001</v>
      </c>
      <c r="D124" s="3">
        <v>9083</v>
      </c>
      <c r="E124" s="62" t="s">
        <v>246</v>
      </c>
      <c r="F124" s="62"/>
      <c r="G124" s="62"/>
      <c r="H124" s="3"/>
      <c r="I124" s="123"/>
      <c r="J124" s="117"/>
      <c r="K124" s="117"/>
      <c r="L124" s="114"/>
      <c r="M124" s="111"/>
      <c r="N124" s="123"/>
      <c r="O124" s="123"/>
      <c r="P124" s="123"/>
    </row>
    <row r="125" spans="1:16" ht="19.899999999999999" customHeight="1">
      <c r="A125" s="123"/>
      <c r="B125" s="33" t="s">
        <v>107</v>
      </c>
      <c r="C125" s="39">
        <v>27.171999999999997</v>
      </c>
      <c r="D125" s="3">
        <v>6782</v>
      </c>
      <c r="E125" s="62" t="s">
        <v>246</v>
      </c>
      <c r="F125" s="62"/>
      <c r="G125" s="62"/>
      <c r="H125" s="3"/>
      <c r="I125" s="123"/>
      <c r="J125" s="117"/>
      <c r="K125" s="117"/>
      <c r="L125" s="114"/>
      <c r="M125" s="111"/>
      <c r="N125" s="123"/>
      <c r="O125" s="123"/>
      <c r="P125" s="123"/>
    </row>
    <row r="126" spans="1:16" ht="19.899999999999999" customHeight="1">
      <c r="A126" s="123"/>
      <c r="B126" s="33" t="s">
        <v>95</v>
      </c>
      <c r="C126" s="39">
        <v>12.950000000000001</v>
      </c>
      <c r="D126" s="3">
        <v>4491</v>
      </c>
      <c r="E126" s="62" t="s">
        <v>246</v>
      </c>
      <c r="F126" s="62"/>
      <c r="G126" s="62"/>
      <c r="H126" s="3"/>
      <c r="I126" s="123"/>
      <c r="J126" s="117"/>
      <c r="K126" s="117"/>
      <c r="L126" s="114"/>
      <c r="M126" s="111"/>
      <c r="N126" s="123"/>
      <c r="O126" s="123"/>
      <c r="P126" s="123"/>
    </row>
    <row r="127" spans="1:16" ht="19.899999999999999" customHeight="1">
      <c r="A127" s="123"/>
      <c r="B127" s="33" t="s">
        <v>108</v>
      </c>
      <c r="C127" s="39">
        <v>22.366</v>
      </c>
      <c r="D127" s="3">
        <v>4878</v>
      </c>
      <c r="E127" s="62" t="s">
        <v>246</v>
      </c>
      <c r="F127" s="62"/>
      <c r="G127" s="62"/>
      <c r="H127" s="3"/>
      <c r="I127" s="123"/>
      <c r="J127" s="117"/>
      <c r="K127" s="117"/>
      <c r="L127" s="114"/>
      <c r="M127" s="111"/>
      <c r="N127" s="123"/>
      <c r="O127" s="123"/>
      <c r="P127" s="123"/>
    </row>
    <row r="128" spans="1:16" ht="19.899999999999999" customHeight="1">
      <c r="A128" s="124"/>
      <c r="B128" s="33" t="s">
        <v>109</v>
      </c>
      <c r="C128" s="39">
        <v>12.327</v>
      </c>
      <c r="D128" s="3">
        <v>3809</v>
      </c>
      <c r="E128" s="62" t="s">
        <v>246</v>
      </c>
      <c r="F128" s="62"/>
      <c r="G128" s="62"/>
      <c r="H128" s="3"/>
      <c r="I128" s="124"/>
      <c r="J128" s="118"/>
      <c r="K128" s="118"/>
      <c r="L128" s="115"/>
      <c r="M128" s="112"/>
      <c r="N128" s="124"/>
      <c r="O128" s="124"/>
      <c r="P128" s="124"/>
    </row>
    <row r="129" spans="1:16" ht="19.899999999999999" customHeight="1">
      <c r="A129" s="126">
        <v>35</v>
      </c>
      <c r="B129" s="33" t="s">
        <v>96</v>
      </c>
      <c r="C129" s="39">
        <v>25.298000000000002</v>
      </c>
      <c r="D129" s="3">
        <v>13647</v>
      </c>
      <c r="E129" s="62" t="s">
        <v>246</v>
      </c>
      <c r="F129" s="62"/>
      <c r="G129" s="62"/>
      <c r="H129" s="3"/>
      <c r="I129" s="127" t="s">
        <v>178</v>
      </c>
      <c r="J129" s="130">
        <f>SUM(C129:C132)</f>
        <v>150.833</v>
      </c>
      <c r="K129" s="110">
        <f>J129/100*100</f>
        <v>150.833</v>
      </c>
      <c r="L129" s="127">
        <f>SUM(D129:D132)</f>
        <v>29373</v>
      </c>
      <c r="M129" s="110">
        <f>L129/5000*100</f>
        <v>587.46</v>
      </c>
      <c r="N129" s="113">
        <v>3</v>
      </c>
      <c r="O129" s="113" t="s">
        <v>246</v>
      </c>
      <c r="P129" s="127" t="s">
        <v>219</v>
      </c>
    </row>
    <row r="130" spans="1:16" ht="19.899999999999999" customHeight="1">
      <c r="A130" s="126"/>
      <c r="B130" s="33" t="s">
        <v>112</v>
      </c>
      <c r="C130" s="39">
        <v>35.845999999999997</v>
      </c>
      <c r="D130" s="3">
        <v>3590</v>
      </c>
      <c r="E130" s="62" t="s">
        <v>246</v>
      </c>
      <c r="F130" s="62"/>
      <c r="G130" s="62"/>
      <c r="H130" s="3"/>
      <c r="I130" s="127"/>
      <c r="J130" s="130"/>
      <c r="K130" s="111"/>
      <c r="L130" s="127"/>
      <c r="M130" s="111"/>
      <c r="N130" s="114"/>
      <c r="O130" s="114"/>
      <c r="P130" s="127"/>
    </row>
    <row r="131" spans="1:16" ht="19.899999999999999" customHeight="1">
      <c r="A131" s="126"/>
      <c r="B131" s="33" t="s">
        <v>110</v>
      </c>
      <c r="C131" s="39">
        <v>25.721999999999998</v>
      </c>
      <c r="D131" s="3">
        <v>4307</v>
      </c>
      <c r="E131" s="62" t="s">
        <v>246</v>
      </c>
      <c r="F131" s="62"/>
      <c r="G131" s="62"/>
      <c r="H131" s="3"/>
      <c r="I131" s="127"/>
      <c r="J131" s="130"/>
      <c r="K131" s="111"/>
      <c r="L131" s="127"/>
      <c r="M131" s="111"/>
      <c r="N131" s="114"/>
      <c r="O131" s="114"/>
      <c r="P131" s="127"/>
    </row>
    <row r="132" spans="1:16" ht="19.899999999999999" customHeight="1">
      <c r="A132" s="126"/>
      <c r="B132" s="25" t="s">
        <v>113</v>
      </c>
      <c r="C132" s="2">
        <v>63.966999999999999</v>
      </c>
      <c r="D132" s="3">
        <v>7829</v>
      </c>
      <c r="E132" s="62"/>
      <c r="F132" s="62" t="s">
        <v>246</v>
      </c>
      <c r="G132" s="62"/>
      <c r="H132" s="3"/>
      <c r="I132" s="127"/>
      <c r="J132" s="130"/>
      <c r="K132" s="112"/>
      <c r="L132" s="127"/>
      <c r="M132" s="112"/>
      <c r="N132" s="115"/>
      <c r="O132" s="115"/>
      <c r="P132" s="127"/>
    </row>
    <row r="133" spans="1:16" ht="19.899999999999999" customHeight="1">
      <c r="A133" s="122">
        <v>36</v>
      </c>
      <c r="B133" s="25" t="s">
        <v>115</v>
      </c>
      <c r="C133" s="2">
        <v>45.826999999999998</v>
      </c>
      <c r="D133" s="3">
        <v>5116</v>
      </c>
      <c r="E133" s="62" t="s">
        <v>246</v>
      </c>
      <c r="F133" s="62"/>
      <c r="G133" s="62"/>
      <c r="H133" s="3"/>
      <c r="I133" s="113" t="s">
        <v>116</v>
      </c>
      <c r="J133" s="116">
        <f>SUM(C133:C136)</f>
        <v>163.40700000000001</v>
      </c>
      <c r="K133" s="110">
        <f>J133/100*100</f>
        <v>163.40700000000001</v>
      </c>
      <c r="L133" s="113">
        <f>SUM(D133:D136)</f>
        <v>24303</v>
      </c>
      <c r="M133" s="110">
        <f>L133/5000*100</f>
        <v>486.06</v>
      </c>
      <c r="N133" s="113">
        <v>3</v>
      </c>
      <c r="O133" s="113" t="s">
        <v>246</v>
      </c>
      <c r="P133" s="113" t="s">
        <v>196</v>
      </c>
    </row>
    <row r="134" spans="1:16" ht="19.899999999999999" customHeight="1">
      <c r="A134" s="123"/>
      <c r="B134" s="25" t="s">
        <v>117</v>
      </c>
      <c r="C134" s="2">
        <v>34.74</v>
      </c>
      <c r="D134" s="3">
        <v>6067</v>
      </c>
      <c r="E134" s="62" t="s">
        <v>246</v>
      </c>
      <c r="F134" s="62"/>
      <c r="G134" s="62"/>
      <c r="H134" s="3"/>
      <c r="I134" s="114"/>
      <c r="J134" s="117"/>
      <c r="K134" s="111"/>
      <c r="L134" s="114"/>
      <c r="M134" s="111"/>
      <c r="N134" s="114"/>
      <c r="O134" s="114"/>
      <c r="P134" s="114"/>
    </row>
    <row r="135" spans="1:16" ht="19.899999999999999" customHeight="1">
      <c r="A135" s="123"/>
      <c r="B135" s="25" t="s">
        <v>116</v>
      </c>
      <c r="C135" s="2">
        <v>58.216000000000008</v>
      </c>
      <c r="D135" s="3">
        <v>9427</v>
      </c>
      <c r="E135" s="62"/>
      <c r="F135" s="62" t="s">
        <v>246</v>
      </c>
      <c r="G135" s="62"/>
      <c r="H135" s="3"/>
      <c r="I135" s="114"/>
      <c r="J135" s="117"/>
      <c r="K135" s="111"/>
      <c r="L135" s="114"/>
      <c r="M135" s="111"/>
      <c r="N135" s="114"/>
      <c r="O135" s="114"/>
      <c r="P135" s="114"/>
    </row>
    <row r="136" spans="1:16" ht="19.899999999999999" customHeight="1">
      <c r="A136" s="124"/>
      <c r="B136" s="25" t="s">
        <v>114</v>
      </c>
      <c r="C136" s="2">
        <v>24.624000000000002</v>
      </c>
      <c r="D136" s="3">
        <v>3693</v>
      </c>
      <c r="E136" s="62" t="s">
        <v>246</v>
      </c>
      <c r="F136" s="62"/>
      <c r="G136" s="62"/>
      <c r="H136" s="3"/>
      <c r="I136" s="115"/>
      <c r="J136" s="118"/>
      <c r="K136" s="112"/>
      <c r="L136" s="115"/>
      <c r="M136" s="112"/>
      <c r="N136" s="115"/>
      <c r="O136" s="115"/>
      <c r="P136" s="115"/>
    </row>
    <row r="137" spans="1:16" ht="19.899999999999999" customHeight="1">
      <c r="A137" s="122">
        <v>37</v>
      </c>
      <c r="B137" s="33" t="s">
        <v>142</v>
      </c>
      <c r="C137" s="30">
        <v>4.24</v>
      </c>
      <c r="D137" s="3">
        <v>10071</v>
      </c>
      <c r="E137" s="62" t="s">
        <v>246</v>
      </c>
      <c r="F137" s="62"/>
      <c r="G137" s="62"/>
      <c r="H137" s="3"/>
      <c r="I137" s="113" t="s">
        <v>230</v>
      </c>
      <c r="J137" s="110">
        <f>SUM(C137:C140)</f>
        <v>51.457000000000001</v>
      </c>
      <c r="K137" s="110">
        <f>J137/5.5*100</f>
        <v>935.58181818181811</v>
      </c>
      <c r="L137" s="113">
        <f>SUM(D137:D140)</f>
        <v>26573</v>
      </c>
      <c r="M137" s="110">
        <f>L137/15000*100</f>
        <v>177.15333333333334</v>
      </c>
      <c r="N137" s="113">
        <v>3</v>
      </c>
      <c r="O137" s="113" t="s">
        <v>246</v>
      </c>
      <c r="P137" s="113" t="s">
        <v>229</v>
      </c>
    </row>
    <row r="138" spans="1:16" ht="19.899999999999999" customHeight="1">
      <c r="A138" s="123"/>
      <c r="B138" s="33" t="s">
        <v>36</v>
      </c>
      <c r="C138" s="2">
        <v>11.22</v>
      </c>
      <c r="D138" s="3">
        <v>4055</v>
      </c>
      <c r="E138" s="62" t="s">
        <v>246</v>
      </c>
      <c r="F138" s="62"/>
      <c r="G138" s="62"/>
      <c r="H138" s="3"/>
      <c r="I138" s="114"/>
      <c r="J138" s="111"/>
      <c r="K138" s="111"/>
      <c r="L138" s="114"/>
      <c r="M138" s="111"/>
      <c r="N138" s="114"/>
      <c r="O138" s="114"/>
      <c r="P138" s="114"/>
    </row>
    <row r="139" spans="1:16" ht="19.899999999999999" customHeight="1">
      <c r="A139" s="123"/>
      <c r="B139" s="33" t="s">
        <v>153</v>
      </c>
      <c r="C139" s="30">
        <v>13.74</v>
      </c>
      <c r="D139" s="3">
        <v>6133</v>
      </c>
      <c r="E139" s="62" t="s">
        <v>246</v>
      </c>
      <c r="F139" s="62"/>
      <c r="G139" s="62"/>
      <c r="H139" s="3"/>
      <c r="I139" s="114"/>
      <c r="J139" s="111"/>
      <c r="K139" s="111"/>
      <c r="L139" s="114"/>
      <c r="M139" s="111"/>
      <c r="N139" s="114"/>
      <c r="O139" s="114"/>
      <c r="P139" s="114"/>
    </row>
    <row r="140" spans="1:16" ht="19.899999999999999" customHeight="1">
      <c r="A140" s="124"/>
      <c r="B140" s="33" t="s">
        <v>111</v>
      </c>
      <c r="C140" s="39">
        <v>22.256999999999998</v>
      </c>
      <c r="D140" s="3">
        <v>6314</v>
      </c>
      <c r="E140" s="62" t="s">
        <v>246</v>
      </c>
      <c r="F140" s="62"/>
      <c r="G140" s="62"/>
      <c r="H140" s="3"/>
      <c r="I140" s="115"/>
      <c r="J140" s="112"/>
      <c r="K140" s="112"/>
      <c r="L140" s="115"/>
      <c r="M140" s="112"/>
      <c r="N140" s="115"/>
      <c r="O140" s="115"/>
      <c r="P140" s="115"/>
    </row>
    <row r="141" spans="1:16" ht="19.899999999999999" customHeight="1">
      <c r="A141" s="122">
        <v>38</v>
      </c>
      <c r="B141" s="33" t="s">
        <v>143</v>
      </c>
      <c r="C141" s="30">
        <v>4.0599999999999996</v>
      </c>
      <c r="D141" s="3">
        <v>14300</v>
      </c>
      <c r="E141" s="62" t="s">
        <v>246</v>
      </c>
      <c r="F141" s="62"/>
      <c r="G141" s="62"/>
      <c r="H141" s="3"/>
      <c r="I141" s="113" t="s">
        <v>175</v>
      </c>
      <c r="J141" s="110">
        <f>SUM(C141:C145)</f>
        <v>16.920000000000002</v>
      </c>
      <c r="K141" s="110">
        <f>J141/5.5*100</f>
        <v>307.63636363636368</v>
      </c>
      <c r="L141" s="113">
        <f>SUM(D141:D145)</f>
        <v>70391</v>
      </c>
      <c r="M141" s="110">
        <f>L141/15000*100</f>
        <v>469.27333333333331</v>
      </c>
      <c r="N141" s="125">
        <v>4</v>
      </c>
      <c r="O141" s="125" t="s">
        <v>246</v>
      </c>
      <c r="P141" s="125" t="s">
        <v>228</v>
      </c>
    </row>
    <row r="142" spans="1:16" ht="19.899999999999999" customHeight="1">
      <c r="A142" s="123"/>
      <c r="B142" s="33" t="s">
        <v>144</v>
      </c>
      <c r="C142" s="30">
        <v>6.22</v>
      </c>
      <c r="D142" s="3">
        <v>13053</v>
      </c>
      <c r="E142" s="62"/>
      <c r="F142" s="62" t="s">
        <v>246</v>
      </c>
      <c r="G142" s="62"/>
      <c r="H142" s="3"/>
      <c r="I142" s="114"/>
      <c r="J142" s="111"/>
      <c r="K142" s="111"/>
      <c r="L142" s="114"/>
      <c r="M142" s="111"/>
      <c r="N142" s="128"/>
      <c r="O142" s="128"/>
      <c r="P142" s="114"/>
    </row>
    <row r="143" spans="1:16" ht="19.899999999999999" customHeight="1">
      <c r="A143" s="123"/>
      <c r="B143" s="33" t="s">
        <v>145</v>
      </c>
      <c r="C143" s="30">
        <v>2.34</v>
      </c>
      <c r="D143" s="3">
        <v>10437</v>
      </c>
      <c r="E143" s="62" t="s">
        <v>246</v>
      </c>
      <c r="F143" s="62"/>
      <c r="G143" s="62"/>
      <c r="H143" s="3"/>
      <c r="I143" s="114"/>
      <c r="J143" s="111"/>
      <c r="K143" s="111"/>
      <c r="L143" s="114"/>
      <c r="M143" s="111"/>
      <c r="N143" s="128"/>
      <c r="O143" s="128"/>
      <c r="P143" s="114"/>
    </row>
    <row r="144" spans="1:16" ht="19.899999999999999" customHeight="1">
      <c r="A144" s="123"/>
      <c r="B144" s="33" t="s">
        <v>146</v>
      </c>
      <c r="C144" s="30">
        <v>1.79</v>
      </c>
      <c r="D144" s="3">
        <v>15781</v>
      </c>
      <c r="E144" s="62" t="s">
        <v>246</v>
      </c>
      <c r="F144" s="62"/>
      <c r="G144" s="62"/>
      <c r="H144" s="3"/>
      <c r="I144" s="114"/>
      <c r="J144" s="111"/>
      <c r="K144" s="111"/>
      <c r="L144" s="114"/>
      <c r="M144" s="111"/>
      <c r="N144" s="128"/>
      <c r="O144" s="128"/>
      <c r="P144" s="114"/>
    </row>
    <row r="145" spans="1:16" ht="27.6" customHeight="1">
      <c r="A145" s="124"/>
      <c r="B145" s="41" t="s">
        <v>147</v>
      </c>
      <c r="C145" s="18">
        <v>2.5099999999999998</v>
      </c>
      <c r="D145" s="16">
        <v>16820</v>
      </c>
      <c r="E145" s="62" t="s">
        <v>246</v>
      </c>
      <c r="F145" s="62"/>
      <c r="G145" s="62"/>
      <c r="H145" s="3"/>
      <c r="I145" s="115"/>
      <c r="J145" s="112"/>
      <c r="K145" s="112"/>
      <c r="L145" s="115"/>
      <c r="M145" s="112"/>
      <c r="N145" s="128"/>
      <c r="O145" s="129"/>
      <c r="P145" s="115"/>
    </row>
    <row r="146" spans="1:16" ht="19.899999999999999" customHeight="1">
      <c r="A146" s="122">
        <v>39</v>
      </c>
      <c r="B146" s="33" t="s">
        <v>148</v>
      </c>
      <c r="C146" s="30">
        <v>3.85</v>
      </c>
      <c r="D146" s="3">
        <v>3887</v>
      </c>
      <c r="E146" s="62" t="s">
        <v>246</v>
      </c>
      <c r="F146" s="62"/>
      <c r="G146" s="62"/>
      <c r="H146" s="3"/>
      <c r="I146" s="113" t="s">
        <v>148</v>
      </c>
      <c r="J146" s="110">
        <f>SUM(C146:C149)</f>
        <v>46.094000000000008</v>
      </c>
      <c r="K146" s="110">
        <f>J146/5.5*100</f>
        <v>838.07272727272743</v>
      </c>
      <c r="L146" s="113">
        <f>SUM(D146:D149)</f>
        <v>17754</v>
      </c>
      <c r="M146" s="110">
        <f>L146/15000*100</f>
        <v>118.36</v>
      </c>
      <c r="N146" s="125">
        <v>3</v>
      </c>
      <c r="O146" s="113" t="s">
        <v>246</v>
      </c>
      <c r="P146" s="113" t="s">
        <v>189</v>
      </c>
    </row>
    <row r="147" spans="1:16" ht="19.899999999999999" customHeight="1">
      <c r="A147" s="123"/>
      <c r="B147" s="33" t="s">
        <v>83</v>
      </c>
      <c r="C147" s="2">
        <v>21.454000000000001</v>
      </c>
      <c r="D147" s="42">
        <v>5074</v>
      </c>
      <c r="E147" s="42" t="s">
        <v>246</v>
      </c>
      <c r="F147" s="42"/>
      <c r="G147" s="42"/>
      <c r="H147" s="42"/>
      <c r="I147" s="114"/>
      <c r="J147" s="111"/>
      <c r="K147" s="111"/>
      <c r="L147" s="114"/>
      <c r="M147" s="111"/>
      <c r="N147" s="128"/>
      <c r="O147" s="114"/>
      <c r="P147" s="114"/>
    </row>
    <row r="148" spans="1:16" ht="19.899999999999999" customHeight="1">
      <c r="A148" s="123"/>
      <c r="B148" s="33" t="s">
        <v>154</v>
      </c>
      <c r="C148" s="30">
        <v>14.95</v>
      </c>
      <c r="D148" s="3">
        <v>3964</v>
      </c>
      <c r="E148" s="62" t="s">
        <v>246</v>
      </c>
      <c r="F148" s="62"/>
      <c r="G148" s="62"/>
      <c r="H148" s="3"/>
      <c r="I148" s="114"/>
      <c r="J148" s="111"/>
      <c r="K148" s="111"/>
      <c r="L148" s="114"/>
      <c r="M148" s="111"/>
      <c r="N148" s="128"/>
      <c r="O148" s="114"/>
      <c r="P148" s="114"/>
    </row>
    <row r="149" spans="1:16" ht="19.899999999999999" customHeight="1">
      <c r="A149" s="124"/>
      <c r="B149" s="25" t="s">
        <v>150</v>
      </c>
      <c r="C149" s="27">
        <v>5.84</v>
      </c>
      <c r="D149" s="3">
        <v>4829</v>
      </c>
      <c r="E149" s="62" t="s">
        <v>246</v>
      </c>
      <c r="F149" s="62"/>
      <c r="G149" s="62"/>
      <c r="H149" s="3"/>
      <c r="I149" s="115"/>
      <c r="J149" s="112"/>
      <c r="K149" s="112"/>
      <c r="L149" s="115"/>
      <c r="M149" s="112"/>
      <c r="N149" s="129"/>
      <c r="O149" s="115"/>
      <c r="P149" s="115"/>
    </row>
    <row r="150" spans="1:16" ht="19.899999999999999" customHeight="1">
      <c r="A150" s="122">
        <v>40</v>
      </c>
      <c r="B150" s="33" t="s">
        <v>152</v>
      </c>
      <c r="C150" s="30">
        <v>11.24</v>
      </c>
      <c r="D150" s="3">
        <v>4355</v>
      </c>
      <c r="E150" s="62" t="s">
        <v>246</v>
      </c>
      <c r="F150" s="62"/>
      <c r="G150" s="62"/>
      <c r="H150" s="3"/>
      <c r="I150" s="127" t="s">
        <v>231</v>
      </c>
      <c r="J150" s="130">
        <f>SUM(C150:C153)</f>
        <v>66.165000000000006</v>
      </c>
      <c r="K150" s="110">
        <f>J150/5.5*100</f>
        <v>1203</v>
      </c>
      <c r="L150" s="127">
        <f>SUM(D150:D153)</f>
        <v>23245</v>
      </c>
      <c r="M150" s="110">
        <f>L150/15000*100</f>
        <v>154.96666666666667</v>
      </c>
      <c r="N150" s="113">
        <v>3</v>
      </c>
      <c r="O150" s="113" t="s">
        <v>246</v>
      </c>
      <c r="P150" s="127" t="s">
        <v>190</v>
      </c>
    </row>
    <row r="151" spans="1:16" ht="19.899999999999999" customHeight="1">
      <c r="A151" s="123"/>
      <c r="B151" s="33" t="s">
        <v>84</v>
      </c>
      <c r="C151" s="2">
        <v>30.094999999999999</v>
      </c>
      <c r="D151" s="42">
        <v>8075</v>
      </c>
      <c r="E151" s="42" t="s">
        <v>246</v>
      </c>
      <c r="F151" s="42"/>
      <c r="G151" s="42"/>
      <c r="H151" s="42"/>
      <c r="I151" s="127"/>
      <c r="J151" s="130"/>
      <c r="K151" s="111"/>
      <c r="L151" s="127"/>
      <c r="M151" s="111"/>
      <c r="N151" s="114"/>
      <c r="O151" s="114"/>
      <c r="P151" s="127"/>
    </row>
    <row r="152" spans="1:16" ht="19.899999999999999" customHeight="1">
      <c r="A152" s="123"/>
      <c r="B152" s="33" t="s">
        <v>149</v>
      </c>
      <c r="C152" s="30">
        <v>9.02</v>
      </c>
      <c r="D152" s="3">
        <v>4907</v>
      </c>
      <c r="E152" s="62"/>
      <c r="F152" s="62" t="s">
        <v>246</v>
      </c>
      <c r="G152" s="62"/>
      <c r="H152" s="3"/>
      <c r="I152" s="127"/>
      <c r="J152" s="130"/>
      <c r="K152" s="111"/>
      <c r="L152" s="127"/>
      <c r="M152" s="111"/>
      <c r="N152" s="114"/>
      <c r="O152" s="114"/>
      <c r="P152" s="127"/>
    </row>
    <row r="153" spans="1:16" ht="19.899999999999999" customHeight="1">
      <c r="A153" s="123"/>
      <c r="B153" s="33" t="s">
        <v>151</v>
      </c>
      <c r="C153" s="30">
        <v>15.81</v>
      </c>
      <c r="D153" s="3">
        <v>5908</v>
      </c>
      <c r="E153" s="62" t="s">
        <v>246</v>
      </c>
      <c r="F153" s="62"/>
      <c r="G153" s="62"/>
      <c r="H153" s="3"/>
      <c r="I153" s="127"/>
      <c r="J153" s="130"/>
      <c r="K153" s="112"/>
      <c r="L153" s="127"/>
      <c r="M153" s="112"/>
      <c r="N153" s="115"/>
      <c r="O153" s="115"/>
      <c r="P153" s="127"/>
    </row>
    <row r="154" spans="1:16" ht="19.899999999999999" customHeight="1">
      <c r="A154" s="122">
        <v>41</v>
      </c>
      <c r="B154" s="43" t="s">
        <v>77</v>
      </c>
      <c r="C154" s="30">
        <v>4.2610000000000001</v>
      </c>
      <c r="D154" s="42">
        <v>6540</v>
      </c>
      <c r="E154" s="42" t="s">
        <v>246</v>
      </c>
      <c r="F154" s="42"/>
      <c r="G154" s="42"/>
      <c r="H154" s="42"/>
      <c r="I154" s="113" t="s">
        <v>173</v>
      </c>
      <c r="J154" s="110">
        <f>SUM(C154:C159)</f>
        <v>110.7225</v>
      </c>
      <c r="K154" s="110">
        <f>J154/100*100</f>
        <v>110.7225</v>
      </c>
      <c r="L154" s="113">
        <f>SUM(D154:D159)</f>
        <v>29258</v>
      </c>
      <c r="M154" s="110">
        <f>L154/5000*100</f>
        <v>585.16000000000008</v>
      </c>
      <c r="N154" s="113">
        <v>5</v>
      </c>
      <c r="O154" s="113" t="s">
        <v>246</v>
      </c>
      <c r="P154" s="113" t="s">
        <v>182</v>
      </c>
    </row>
    <row r="155" spans="1:16" ht="19.899999999999999" customHeight="1">
      <c r="A155" s="123"/>
      <c r="B155" s="33" t="s">
        <v>82</v>
      </c>
      <c r="C155" s="30">
        <v>18.12</v>
      </c>
      <c r="D155" s="42">
        <v>4259</v>
      </c>
      <c r="E155" s="42" t="s">
        <v>246</v>
      </c>
      <c r="F155" s="42"/>
      <c r="G155" s="42"/>
      <c r="H155" s="42"/>
      <c r="I155" s="114"/>
      <c r="J155" s="111"/>
      <c r="K155" s="111"/>
      <c r="L155" s="114"/>
      <c r="M155" s="111"/>
      <c r="N155" s="114"/>
      <c r="O155" s="114"/>
      <c r="P155" s="114"/>
    </row>
    <row r="156" spans="1:16" ht="19.899999999999999" customHeight="1">
      <c r="A156" s="123"/>
      <c r="B156" s="33" t="s">
        <v>81</v>
      </c>
      <c r="C156" s="30">
        <v>18.536999999999999</v>
      </c>
      <c r="D156" s="42">
        <v>2884</v>
      </c>
      <c r="E156" s="42" t="s">
        <v>246</v>
      </c>
      <c r="F156" s="42"/>
      <c r="G156" s="42"/>
      <c r="H156" s="42"/>
      <c r="I156" s="114"/>
      <c r="J156" s="111"/>
      <c r="K156" s="111"/>
      <c r="L156" s="114"/>
      <c r="M156" s="111"/>
      <c r="N156" s="114"/>
      <c r="O156" s="114"/>
      <c r="P156" s="114"/>
    </row>
    <row r="157" spans="1:16" ht="19.899999999999999" customHeight="1">
      <c r="A157" s="123"/>
      <c r="B157" s="33" t="s">
        <v>78</v>
      </c>
      <c r="C157" s="30">
        <v>27.722999999999999</v>
      </c>
      <c r="D157" s="42">
        <v>4274</v>
      </c>
      <c r="E157" s="42" t="s">
        <v>246</v>
      </c>
      <c r="F157" s="42"/>
      <c r="G157" s="42"/>
      <c r="H157" s="42"/>
      <c r="I157" s="114"/>
      <c r="J157" s="111"/>
      <c r="K157" s="111"/>
      <c r="L157" s="114"/>
      <c r="M157" s="111"/>
      <c r="N157" s="114"/>
      <c r="O157" s="114"/>
      <c r="P157" s="114"/>
    </row>
    <row r="158" spans="1:16" ht="19.899999999999999" customHeight="1">
      <c r="A158" s="123"/>
      <c r="B158" s="33" t="s">
        <v>79</v>
      </c>
      <c r="C158" s="30">
        <v>14.313500000000001</v>
      </c>
      <c r="D158" s="42">
        <v>5092</v>
      </c>
      <c r="E158" s="42" t="s">
        <v>246</v>
      </c>
      <c r="F158" s="42"/>
      <c r="G158" s="42"/>
      <c r="H158" s="42"/>
      <c r="I158" s="114"/>
      <c r="J158" s="111"/>
      <c r="K158" s="111"/>
      <c r="L158" s="114"/>
      <c r="M158" s="111"/>
      <c r="N158" s="114"/>
      <c r="O158" s="114"/>
      <c r="P158" s="114"/>
    </row>
    <row r="159" spans="1:16" ht="19.899999999999999" customHeight="1">
      <c r="A159" s="124"/>
      <c r="B159" s="33" t="s">
        <v>80</v>
      </c>
      <c r="C159" s="2">
        <v>27.768000000000001</v>
      </c>
      <c r="D159" s="42">
        <v>6209</v>
      </c>
      <c r="E159" s="42" t="s">
        <v>246</v>
      </c>
      <c r="F159" s="42"/>
      <c r="G159" s="42"/>
      <c r="H159" s="42"/>
      <c r="I159" s="115"/>
      <c r="J159" s="112"/>
      <c r="K159" s="112"/>
      <c r="L159" s="115"/>
      <c r="M159" s="112"/>
      <c r="N159" s="115"/>
      <c r="O159" s="115"/>
      <c r="P159" s="115"/>
    </row>
    <row r="160" spans="1:16" ht="19.899999999999999" customHeight="1">
      <c r="A160" s="122">
        <v>42</v>
      </c>
      <c r="B160" s="33" t="s">
        <v>91</v>
      </c>
      <c r="C160" s="30">
        <v>93.245000000000005</v>
      </c>
      <c r="D160" s="42">
        <v>6760</v>
      </c>
      <c r="E160" s="42"/>
      <c r="F160" s="42" t="s">
        <v>246</v>
      </c>
      <c r="G160" s="42"/>
      <c r="H160" s="42"/>
      <c r="I160" s="113" t="s">
        <v>90</v>
      </c>
      <c r="J160" s="110">
        <f>SUM(C160:C161)</f>
        <v>122.184</v>
      </c>
      <c r="K160" s="110">
        <f>J160/100*100</f>
        <v>122.184</v>
      </c>
      <c r="L160" s="113">
        <f>SUM(D160:D161)</f>
        <v>14054</v>
      </c>
      <c r="M160" s="110">
        <f>L160/5000*100</f>
        <v>281.08</v>
      </c>
      <c r="N160" s="113">
        <v>1</v>
      </c>
      <c r="O160" s="113" t="s">
        <v>246</v>
      </c>
      <c r="P160" s="113" t="s">
        <v>217</v>
      </c>
    </row>
    <row r="161" spans="1:16" ht="19.899999999999999" customHeight="1">
      <c r="A161" s="123"/>
      <c r="B161" s="33" t="s">
        <v>90</v>
      </c>
      <c r="C161" s="30">
        <v>28.939</v>
      </c>
      <c r="D161" s="42">
        <v>7294</v>
      </c>
      <c r="E161" s="42" t="s">
        <v>246</v>
      </c>
      <c r="F161" s="42"/>
      <c r="G161" s="42"/>
      <c r="H161" s="42"/>
      <c r="I161" s="115"/>
      <c r="J161" s="112"/>
      <c r="K161" s="112"/>
      <c r="L161" s="115"/>
      <c r="M161" s="112"/>
      <c r="N161" s="115"/>
      <c r="O161" s="115"/>
      <c r="P161" s="115"/>
    </row>
    <row r="162" spans="1:16" ht="19.899999999999999" customHeight="1">
      <c r="A162" s="126">
        <v>43</v>
      </c>
      <c r="B162" s="33" t="s">
        <v>89</v>
      </c>
      <c r="C162" s="30">
        <v>22.484000000000002</v>
      </c>
      <c r="D162" s="42">
        <v>5021</v>
      </c>
      <c r="E162" s="42" t="s">
        <v>246</v>
      </c>
      <c r="F162" s="42"/>
      <c r="G162" s="42"/>
      <c r="H162" s="42"/>
      <c r="I162" s="114" t="s">
        <v>88</v>
      </c>
      <c r="J162" s="111">
        <f>SUM(C162:C163)</f>
        <v>94.211000000000013</v>
      </c>
      <c r="K162" s="110">
        <f>J162/100*100</f>
        <v>94.211000000000013</v>
      </c>
      <c r="L162" s="114">
        <f>SUM(D162:D163)</f>
        <v>12692</v>
      </c>
      <c r="M162" s="110">
        <f>L162/5000*100</f>
        <v>253.84000000000003</v>
      </c>
      <c r="N162" s="113">
        <v>1</v>
      </c>
      <c r="O162" s="113" t="s">
        <v>246</v>
      </c>
      <c r="P162" s="114" t="s">
        <v>214</v>
      </c>
    </row>
    <row r="163" spans="1:16" ht="19.899999999999999" customHeight="1">
      <c r="A163" s="126"/>
      <c r="B163" s="33" t="s">
        <v>88</v>
      </c>
      <c r="C163" s="30">
        <v>71.727000000000004</v>
      </c>
      <c r="D163" s="42">
        <v>7671</v>
      </c>
      <c r="E163" s="42"/>
      <c r="F163" s="42" t="s">
        <v>246</v>
      </c>
      <c r="G163" s="42"/>
      <c r="H163" s="42"/>
      <c r="I163" s="115"/>
      <c r="J163" s="112"/>
      <c r="K163" s="112"/>
      <c r="L163" s="115"/>
      <c r="M163" s="112"/>
      <c r="N163" s="115"/>
      <c r="O163" s="115"/>
      <c r="P163" s="115"/>
    </row>
    <row r="164" spans="1:16" ht="19.899999999999999" customHeight="1">
      <c r="A164" s="122">
        <v>44</v>
      </c>
      <c r="B164" s="33" t="s">
        <v>85</v>
      </c>
      <c r="C164" s="30">
        <v>46.982999999999997</v>
      </c>
      <c r="D164" s="42">
        <v>5473</v>
      </c>
      <c r="E164" s="42" t="s">
        <v>246</v>
      </c>
      <c r="F164" s="42"/>
      <c r="G164" s="42"/>
      <c r="H164" s="42"/>
      <c r="I164" s="113" t="s">
        <v>87</v>
      </c>
      <c r="J164" s="110">
        <f>SUM(C164:C166)</f>
        <v>101.369</v>
      </c>
      <c r="K164" s="110">
        <f>J164/100*100</f>
        <v>101.369</v>
      </c>
      <c r="L164" s="113">
        <f>SUM(D164:D166)</f>
        <v>10802</v>
      </c>
      <c r="M164" s="110">
        <f>L164/5000*100</f>
        <v>216.04000000000002</v>
      </c>
      <c r="N164" s="113">
        <v>2</v>
      </c>
      <c r="O164" s="113" t="s">
        <v>246</v>
      </c>
      <c r="P164" s="113" t="s">
        <v>191</v>
      </c>
    </row>
    <row r="165" spans="1:16" ht="19.899999999999999" customHeight="1">
      <c r="A165" s="123"/>
      <c r="B165" s="33" t="s">
        <v>87</v>
      </c>
      <c r="C165" s="30">
        <v>35.381</v>
      </c>
      <c r="D165" s="42">
        <v>2720</v>
      </c>
      <c r="E165" s="42" t="s">
        <v>246</v>
      </c>
      <c r="F165" s="42"/>
      <c r="G165" s="42"/>
      <c r="H165" s="42"/>
      <c r="I165" s="114"/>
      <c r="J165" s="111"/>
      <c r="K165" s="111"/>
      <c r="L165" s="114"/>
      <c r="M165" s="111"/>
      <c r="N165" s="114"/>
      <c r="O165" s="114"/>
      <c r="P165" s="114"/>
    </row>
    <row r="166" spans="1:16" ht="19.899999999999999" customHeight="1">
      <c r="A166" s="124"/>
      <c r="B166" s="33" t="s">
        <v>86</v>
      </c>
      <c r="C166" s="30">
        <v>19.004999999999999</v>
      </c>
      <c r="D166" s="42">
        <v>2609</v>
      </c>
      <c r="E166" s="42" t="s">
        <v>246</v>
      </c>
      <c r="F166" s="42"/>
      <c r="G166" s="42"/>
      <c r="H166" s="42"/>
      <c r="I166" s="115"/>
      <c r="J166" s="112"/>
      <c r="K166" s="112"/>
      <c r="L166" s="115"/>
      <c r="M166" s="112"/>
      <c r="N166" s="115"/>
      <c r="O166" s="115"/>
      <c r="P166" s="115"/>
    </row>
    <row r="167" spans="1:16" ht="19.899999999999999" customHeight="1">
      <c r="A167" s="122">
        <v>45</v>
      </c>
      <c r="B167" s="33" t="s">
        <v>92</v>
      </c>
      <c r="C167" s="30">
        <v>86.617000000000004</v>
      </c>
      <c r="D167" s="42">
        <v>4512</v>
      </c>
      <c r="E167" s="42"/>
      <c r="F167" s="42" t="s">
        <v>246</v>
      </c>
      <c r="G167" s="42"/>
      <c r="H167" s="42"/>
      <c r="I167" s="113" t="s">
        <v>93</v>
      </c>
      <c r="J167" s="110">
        <f>SUM(C167:C169)</f>
        <v>149.17440000000002</v>
      </c>
      <c r="K167" s="110">
        <f>J167/100*100</f>
        <v>149.17440000000002</v>
      </c>
      <c r="L167" s="113">
        <f>SUM(D167:D169)</f>
        <v>16169</v>
      </c>
      <c r="M167" s="110">
        <f>L167/5000*100</f>
        <v>323.38</v>
      </c>
      <c r="N167" s="113">
        <v>2</v>
      </c>
      <c r="O167" s="113" t="s">
        <v>246</v>
      </c>
      <c r="P167" s="113" t="s">
        <v>218</v>
      </c>
    </row>
    <row r="168" spans="1:16" ht="19.899999999999999" customHeight="1">
      <c r="A168" s="123"/>
      <c r="B168" s="33" t="s">
        <v>93</v>
      </c>
      <c r="C168" s="30">
        <v>20.2044</v>
      </c>
      <c r="D168" s="42">
        <v>6174</v>
      </c>
      <c r="E168" s="42" t="s">
        <v>246</v>
      </c>
      <c r="F168" s="42"/>
      <c r="G168" s="42"/>
      <c r="H168" s="42"/>
      <c r="I168" s="114"/>
      <c r="J168" s="111"/>
      <c r="K168" s="111"/>
      <c r="L168" s="114"/>
      <c r="M168" s="111"/>
      <c r="N168" s="114"/>
      <c r="O168" s="114"/>
      <c r="P168" s="114"/>
    </row>
    <row r="169" spans="1:16" ht="19.899999999999999" customHeight="1">
      <c r="A169" s="123"/>
      <c r="B169" s="44" t="s">
        <v>94</v>
      </c>
      <c r="C169" s="17">
        <v>42.353000000000002</v>
      </c>
      <c r="D169" s="45">
        <v>5483</v>
      </c>
      <c r="E169" s="42" t="s">
        <v>246</v>
      </c>
      <c r="F169" s="42"/>
      <c r="G169" s="42"/>
      <c r="H169" s="42"/>
      <c r="I169" s="114"/>
      <c r="J169" s="111"/>
      <c r="K169" s="112"/>
      <c r="L169" s="114"/>
      <c r="M169" s="112"/>
      <c r="N169" s="115"/>
      <c r="O169" s="115"/>
      <c r="P169" s="114"/>
    </row>
    <row r="170" spans="1:16" ht="19.899999999999999" customHeight="1">
      <c r="A170" s="59">
        <v>46</v>
      </c>
      <c r="B170" s="5" t="s">
        <v>16</v>
      </c>
      <c r="C170" s="2">
        <v>234.43799999999999</v>
      </c>
      <c r="D170" s="3">
        <v>2650</v>
      </c>
      <c r="E170" s="62"/>
      <c r="F170" s="62"/>
      <c r="G170" s="62"/>
      <c r="H170" s="3" t="s">
        <v>246</v>
      </c>
      <c r="I170" s="20" t="s">
        <v>16</v>
      </c>
      <c r="J170" s="2">
        <f t="shared" ref="J170" si="4">C170</f>
        <v>234.43799999999999</v>
      </c>
      <c r="K170" s="2">
        <f>J170/100*100</f>
        <v>234.43799999999996</v>
      </c>
      <c r="L170" s="3">
        <f t="shared" ref="L170:L175" si="5">D170</f>
        <v>2650</v>
      </c>
      <c r="M170" s="30">
        <f>L170/1000*100</f>
        <v>265</v>
      </c>
      <c r="N170" s="20"/>
      <c r="O170" s="20" t="s">
        <v>246</v>
      </c>
      <c r="P170" s="20" t="s">
        <v>16</v>
      </c>
    </row>
    <row r="171" spans="1:16" ht="19.899999999999999" customHeight="1">
      <c r="A171" s="59">
        <v>47</v>
      </c>
      <c r="B171" s="21" t="s">
        <v>15</v>
      </c>
      <c r="C171" s="19">
        <v>201.60400000000001</v>
      </c>
      <c r="D171" s="4">
        <v>10019</v>
      </c>
      <c r="E171" s="4"/>
      <c r="F171" s="4"/>
      <c r="G171" s="4"/>
      <c r="H171" s="3" t="s">
        <v>246</v>
      </c>
      <c r="I171" s="22" t="s">
        <v>15</v>
      </c>
      <c r="J171" s="2">
        <f>C171</f>
        <v>201.60400000000001</v>
      </c>
      <c r="K171" s="2">
        <f t="shared" ref="K171:K175" si="6">J171/100*100</f>
        <v>201.60400000000004</v>
      </c>
      <c r="L171" s="3">
        <f t="shared" si="5"/>
        <v>10019</v>
      </c>
      <c r="M171" s="30">
        <f t="shared" ref="M171:M175" si="7">L171/1000*100</f>
        <v>1001.9</v>
      </c>
      <c r="N171" s="22"/>
      <c r="O171" s="22" t="s">
        <v>246</v>
      </c>
      <c r="P171" s="22" t="s">
        <v>15</v>
      </c>
    </row>
    <row r="172" spans="1:16" ht="19.899999999999999" customHeight="1">
      <c r="A172" s="59">
        <v>48</v>
      </c>
      <c r="B172" s="5" t="s">
        <v>13</v>
      </c>
      <c r="C172" s="19">
        <v>157.99</v>
      </c>
      <c r="D172" s="4">
        <v>10135</v>
      </c>
      <c r="E172" s="4"/>
      <c r="F172" s="4"/>
      <c r="G172" s="4"/>
      <c r="H172" s="3" t="s">
        <v>246</v>
      </c>
      <c r="I172" s="20" t="s">
        <v>13</v>
      </c>
      <c r="J172" s="30">
        <f>C172</f>
        <v>157.99</v>
      </c>
      <c r="K172" s="2">
        <f t="shared" si="6"/>
        <v>157.99</v>
      </c>
      <c r="L172" s="3">
        <f t="shared" si="5"/>
        <v>10135</v>
      </c>
      <c r="M172" s="30">
        <f t="shared" si="7"/>
        <v>1013.5</v>
      </c>
      <c r="N172" s="20"/>
      <c r="O172" s="20" t="s">
        <v>246</v>
      </c>
      <c r="P172" s="20" t="s">
        <v>209</v>
      </c>
    </row>
    <row r="173" spans="1:16" ht="19.899999999999999" customHeight="1">
      <c r="A173" s="59">
        <v>49</v>
      </c>
      <c r="B173" s="25" t="s">
        <v>51</v>
      </c>
      <c r="C173" s="26">
        <v>88.543999999999997</v>
      </c>
      <c r="D173" s="3">
        <v>2241</v>
      </c>
      <c r="E173" s="62"/>
      <c r="F173" s="62"/>
      <c r="G173" s="62"/>
      <c r="H173" s="3" t="s">
        <v>246</v>
      </c>
      <c r="I173" s="6" t="s">
        <v>51</v>
      </c>
      <c r="J173" s="28">
        <f>C173</f>
        <v>88.543999999999997</v>
      </c>
      <c r="K173" s="2">
        <f t="shared" si="6"/>
        <v>88.543999999999997</v>
      </c>
      <c r="L173" s="6">
        <f t="shared" si="5"/>
        <v>2241</v>
      </c>
      <c r="M173" s="30">
        <f t="shared" si="7"/>
        <v>224.10000000000002</v>
      </c>
      <c r="N173" s="6"/>
      <c r="O173" s="6" t="s">
        <v>246</v>
      </c>
      <c r="P173" s="6" t="s">
        <v>51</v>
      </c>
    </row>
    <row r="174" spans="1:16" ht="19.899999999999999" customHeight="1">
      <c r="A174" s="58">
        <v>50</v>
      </c>
      <c r="B174" s="21" t="s">
        <v>169</v>
      </c>
      <c r="C174" s="46">
        <v>169.11</v>
      </c>
      <c r="D174" s="47">
        <v>11371</v>
      </c>
      <c r="E174" s="47"/>
      <c r="F174" s="47"/>
      <c r="G174" s="47"/>
      <c r="H174" s="3" t="s">
        <v>246</v>
      </c>
      <c r="I174" s="36" t="s">
        <v>169</v>
      </c>
      <c r="J174" s="28">
        <f>C174</f>
        <v>169.11</v>
      </c>
      <c r="K174" s="2">
        <f t="shared" si="6"/>
        <v>169.11</v>
      </c>
      <c r="L174" s="6">
        <f t="shared" si="5"/>
        <v>11371</v>
      </c>
      <c r="M174" s="30">
        <f t="shared" si="7"/>
        <v>1137.1000000000001</v>
      </c>
      <c r="N174" s="36"/>
      <c r="O174" s="36" t="s">
        <v>246</v>
      </c>
      <c r="P174" s="36" t="s">
        <v>198</v>
      </c>
    </row>
    <row r="175" spans="1:16" ht="29.45" customHeight="1">
      <c r="A175" s="59">
        <v>51</v>
      </c>
      <c r="B175" s="33" t="s">
        <v>56</v>
      </c>
      <c r="C175" s="37">
        <v>195.20699999999999</v>
      </c>
      <c r="D175" s="4">
        <v>6691</v>
      </c>
      <c r="E175" s="4"/>
      <c r="F175" s="4"/>
      <c r="G175" s="4"/>
      <c r="H175" s="3" t="s">
        <v>246</v>
      </c>
      <c r="I175" s="27" t="s">
        <v>56</v>
      </c>
      <c r="J175" s="26">
        <f>C175</f>
        <v>195.20699999999999</v>
      </c>
      <c r="K175" s="2">
        <f t="shared" si="6"/>
        <v>195.20699999999999</v>
      </c>
      <c r="L175" s="3">
        <f t="shared" si="5"/>
        <v>6691</v>
      </c>
      <c r="M175" s="30">
        <f t="shared" si="7"/>
        <v>669.1</v>
      </c>
      <c r="N175" s="27"/>
      <c r="O175" s="27" t="s">
        <v>246</v>
      </c>
      <c r="P175" s="27" t="s">
        <v>56</v>
      </c>
    </row>
    <row r="176" spans="1:16" ht="19.899999999999999" customHeight="1">
      <c r="A176" s="88">
        <v>52</v>
      </c>
      <c r="B176" s="50" t="s">
        <v>248</v>
      </c>
      <c r="C176" s="51">
        <v>39.666260000000001</v>
      </c>
      <c r="D176" s="52">
        <v>4938</v>
      </c>
      <c r="E176" s="62" t="s">
        <v>247</v>
      </c>
      <c r="F176" s="62"/>
      <c r="G176" s="53"/>
      <c r="H176" s="53"/>
      <c r="I176" s="88" t="s">
        <v>249</v>
      </c>
      <c r="J176" s="101">
        <f>C177+C176</f>
        <v>120.94647000000001</v>
      </c>
      <c r="K176" s="89">
        <f>J176/100</f>
        <v>1.2094647000000001</v>
      </c>
      <c r="L176" s="103">
        <f>D177+D176</f>
        <v>16942</v>
      </c>
      <c r="M176" s="89">
        <f>L176/5000</f>
        <v>3.3883999999999999</v>
      </c>
      <c r="N176" s="76">
        <v>1</v>
      </c>
      <c r="O176" s="76" t="s">
        <v>247</v>
      </c>
      <c r="P176" s="88" t="s">
        <v>250</v>
      </c>
    </row>
    <row r="177" spans="1:16" ht="19.899999999999999" customHeight="1">
      <c r="A177" s="88"/>
      <c r="B177" s="50" t="s">
        <v>250</v>
      </c>
      <c r="C177" s="51">
        <v>81.280209999999997</v>
      </c>
      <c r="D177" s="52">
        <v>12004</v>
      </c>
      <c r="E177" s="62"/>
      <c r="F177" s="62" t="s">
        <v>247</v>
      </c>
      <c r="G177" s="53"/>
      <c r="H177" s="53"/>
      <c r="I177" s="88"/>
      <c r="J177" s="101"/>
      <c r="K177" s="89"/>
      <c r="L177" s="88"/>
      <c r="M177" s="89"/>
      <c r="N177" s="78"/>
      <c r="O177" s="78"/>
      <c r="P177" s="88"/>
    </row>
    <row r="178" spans="1:16" ht="19.899999999999999" customHeight="1">
      <c r="A178" s="88">
        <v>53</v>
      </c>
      <c r="B178" s="50" t="s">
        <v>251</v>
      </c>
      <c r="C178" s="51">
        <v>43.984049999999996</v>
      </c>
      <c r="D178" s="52">
        <v>9498</v>
      </c>
      <c r="E178" s="62" t="s">
        <v>247</v>
      </c>
      <c r="F178" s="62"/>
      <c r="G178" s="53"/>
      <c r="H178" s="53"/>
      <c r="I178" s="88" t="s">
        <v>252</v>
      </c>
      <c r="J178" s="104">
        <f>C180+C179+C178</f>
        <v>137.7064</v>
      </c>
      <c r="K178" s="89">
        <f>J178/100</f>
        <v>1.3770640000000001</v>
      </c>
      <c r="L178" s="103">
        <f>D180+D179+D178</f>
        <v>27218</v>
      </c>
      <c r="M178" s="89">
        <f>L178/5000</f>
        <v>5.4436</v>
      </c>
      <c r="N178" s="76">
        <v>2</v>
      </c>
      <c r="O178" s="76" t="s">
        <v>247</v>
      </c>
      <c r="P178" s="88" t="s">
        <v>252</v>
      </c>
    </row>
    <row r="179" spans="1:16" ht="19.899999999999999" customHeight="1">
      <c r="A179" s="88"/>
      <c r="B179" s="50" t="s">
        <v>253</v>
      </c>
      <c r="C179" s="51">
        <v>37.233629999999998</v>
      </c>
      <c r="D179" s="52">
        <v>4271</v>
      </c>
      <c r="E179" s="62" t="s">
        <v>247</v>
      </c>
      <c r="F179" s="62"/>
      <c r="G179" s="53"/>
      <c r="H179" s="53"/>
      <c r="I179" s="88"/>
      <c r="J179" s="105" t="e">
        <f>F182+F181+F180+F179</f>
        <v>#VALUE!</v>
      </c>
      <c r="K179" s="89"/>
      <c r="L179" s="88">
        <f>G182+G181+G180+G179</f>
        <v>0</v>
      </c>
      <c r="M179" s="89"/>
      <c r="N179" s="77"/>
      <c r="O179" s="77"/>
      <c r="P179" s="88"/>
    </row>
    <row r="180" spans="1:16" ht="19.899999999999999" customHeight="1">
      <c r="A180" s="88"/>
      <c r="B180" s="50" t="s">
        <v>252</v>
      </c>
      <c r="C180" s="51">
        <v>56.488720000000001</v>
      </c>
      <c r="D180" s="52">
        <v>13449</v>
      </c>
      <c r="E180" s="62"/>
      <c r="F180" s="62" t="s">
        <v>247</v>
      </c>
      <c r="G180" s="53"/>
      <c r="H180" s="53"/>
      <c r="I180" s="88"/>
      <c r="J180" s="106"/>
      <c r="K180" s="89"/>
      <c r="L180" s="88"/>
      <c r="M180" s="89"/>
      <c r="N180" s="78"/>
      <c r="O180" s="78"/>
      <c r="P180" s="88"/>
    </row>
    <row r="181" spans="1:16" ht="19.899999999999999" customHeight="1">
      <c r="A181" s="88">
        <v>54</v>
      </c>
      <c r="B181" s="50" t="s">
        <v>254</v>
      </c>
      <c r="C181" s="51">
        <v>26.813069999999996</v>
      </c>
      <c r="D181" s="52">
        <v>12580</v>
      </c>
      <c r="E181" s="62" t="s">
        <v>247</v>
      </c>
      <c r="F181" s="62"/>
      <c r="G181" s="53"/>
      <c r="H181" s="53"/>
      <c r="I181" s="88" t="s">
        <v>255</v>
      </c>
      <c r="J181" s="101">
        <f>C181+C182+C183+C184</f>
        <v>160.44198</v>
      </c>
      <c r="K181" s="89">
        <f>J181/100</f>
        <v>1.6044198000000001</v>
      </c>
      <c r="L181" s="103">
        <f>D184+D183+D182+D181</f>
        <v>32800</v>
      </c>
      <c r="M181" s="89">
        <f>L181/5000</f>
        <v>6.56</v>
      </c>
      <c r="N181" s="76">
        <v>3</v>
      </c>
      <c r="O181" s="76" t="s">
        <v>247</v>
      </c>
      <c r="P181" s="88" t="s">
        <v>254</v>
      </c>
    </row>
    <row r="182" spans="1:16" ht="19.899999999999999" customHeight="1">
      <c r="A182" s="88"/>
      <c r="B182" s="50" t="s">
        <v>256</v>
      </c>
      <c r="C182" s="51">
        <v>21.52251</v>
      </c>
      <c r="D182" s="52">
        <v>5785</v>
      </c>
      <c r="E182" s="62" t="s">
        <v>247</v>
      </c>
      <c r="F182" s="62"/>
      <c r="G182" s="53"/>
      <c r="H182" s="53"/>
      <c r="I182" s="88"/>
      <c r="J182" s="101"/>
      <c r="K182" s="89"/>
      <c r="L182" s="103"/>
      <c r="M182" s="89"/>
      <c r="N182" s="77"/>
      <c r="O182" s="77"/>
      <c r="P182" s="88"/>
    </row>
    <row r="183" spans="1:16" ht="19.899999999999999" customHeight="1">
      <c r="A183" s="88"/>
      <c r="B183" s="50" t="s">
        <v>257</v>
      </c>
      <c r="C183" s="51">
        <v>96.373639999999995</v>
      </c>
      <c r="D183" s="52">
        <v>10693</v>
      </c>
      <c r="E183" s="62"/>
      <c r="F183" s="62" t="s">
        <v>247</v>
      </c>
      <c r="G183" s="53"/>
      <c r="H183" s="53"/>
      <c r="I183" s="88"/>
      <c r="J183" s="101"/>
      <c r="K183" s="89"/>
      <c r="L183" s="103"/>
      <c r="M183" s="89"/>
      <c r="N183" s="77"/>
      <c r="O183" s="77"/>
      <c r="P183" s="88"/>
    </row>
    <row r="184" spans="1:16" ht="19.899999999999999" customHeight="1">
      <c r="A184" s="88"/>
      <c r="B184" s="50" t="s">
        <v>258</v>
      </c>
      <c r="C184" s="51">
        <v>15.732760000000001</v>
      </c>
      <c r="D184" s="52">
        <v>3742</v>
      </c>
      <c r="E184" s="62" t="s">
        <v>247</v>
      </c>
      <c r="F184" s="62"/>
      <c r="G184" s="53"/>
      <c r="H184" s="53"/>
      <c r="I184" s="88"/>
      <c r="J184" s="101"/>
      <c r="K184" s="89"/>
      <c r="L184" s="103"/>
      <c r="M184" s="89"/>
      <c r="N184" s="78"/>
      <c r="O184" s="78"/>
      <c r="P184" s="88"/>
    </row>
    <row r="185" spans="1:16" ht="19.899999999999999" customHeight="1">
      <c r="A185" s="88">
        <v>55</v>
      </c>
      <c r="B185" s="50" t="s">
        <v>259</v>
      </c>
      <c r="C185" s="51">
        <v>38.074280000000002</v>
      </c>
      <c r="D185" s="52">
        <v>8354</v>
      </c>
      <c r="E185" s="62" t="s">
        <v>247</v>
      </c>
      <c r="F185" s="62"/>
      <c r="G185" s="53"/>
      <c r="H185" s="53"/>
      <c r="I185" s="88" t="s">
        <v>260</v>
      </c>
      <c r="J185" s="71">
        <f>C186+C185</f>
        <v>125.75805000000001</v>
      </c>
      <c r="K185" s="89">
        <f>J185/100</f>
        <v>1.2575805000000002</v>
      </c>
      <c r="L185" s="75">
        <f>D186+D185</f>
        <v>20533</v>
      </c>
      <c r="M185" s="89">
        <f>L185/5000</f>
        <v>4.1066000000000003</v>
      </c>
      <c r="N185" s="76">
        <v>1</v>
      </c>
      <c r="O185" s="76" t="s">
        <v>247</v>
      </c>
      <c r="P185" s="88" t="s">
        <v>259</v>
      </c>
    </row>
    <row r="186" spans="1:16" ht="19.899999999999999" customHeight="1">
      <c r="A186" s="88"/>
      <c r="B186" s="50" t="s">
        <v>261</v>
      </c>
      <c r="C186" s="51">
        <v>87.68377000000001</v>
      </c>
      <c r="D186" s="52">
        <v>12179</v>
      </c>
      <c r="E186" s="62"/>
      <c r="F186" s="62" t="s">
        <v>247</v>
      </c>
      <c r="G186" s="53"/>
      <c r="H186" s="53"/>
      <c r="I186" s="88"/>
      <c r="J186" s="71"/>
      <c r="K186" s="89"/>
      <c r="L186" s="75"/>
      <c r="M186" s="89"/>
      <c r="N186" s="78"/>
      <c r="O186" s="78"/>
      <c r="P186" s="88"/>
    </row>
    <row r="187" spans="1:16" ht="19.899999999999999" customHeight="1">
      <c r="A187" s="88">
        <v>56</v>
      </c>
      <c r="B187" s="50" t="s">
        <v>262</v>
      </c>
      <c r="C187" s="51">
        <v>24.238910000000001</v>
      </c>
      <c r="D187" s="52">
        <v>9498</v>
      </c>
      <c r="E187" s="62" t="s">
        <v>247</v>
      </c>
      <c r="F187" s="62"/>
      <c r="G187" s="53"/>
      <c r="H187" s="53"/>
      <c r="I187" s="88" t="s">
        <v>263</v>
      </c>
      <c r="J187" s="71">
        <f>C189+C188+C187</f>
        <v>102.41579999999999</v>
      </c>
      <c r="K187" s="89">
        <f>J187/100</f>
        <v>1.0241579999999999</v>
      </c>
      <c r="L187" s="75">
        <f>D189+D188+D187</f>
        <v>28458</v>
      </c>
      <c r="M187" s="89">
        <f>L187/5000</f>
        <v>5.6916000000000002</v>
      </c>
      <c r="N187" s="76">
        <v>2</v>
      </c>
      <c r="O187" s="76" t="s">
        <v>247</v>
      </c>
      <c r="P187" s="88" t="s">
        <v>263</v>
      </c>
    </row>
    <row r="188" spans="1:16" ht="19.899999999999999" customHeight="1">
      <c r="A188" s="88"/>
      <c r="B188" s="50" t="s">
        <v>263</v>
      </c>
      <c r="C188" s="51">
        <v>42.243419999999993</v>
      </c>
      <c r="D188" s="52">
        <v>10177</v>
      </c>
      <c r="E188" s="62" t="s">
        <v>247</v>
      </c>
      <c r="F188" s="62"/>
      <c r="G188" s="53"/>
      <c r="H188" s="53"/>
      <c r="I188" s="88"/>
      <c r="J188" s="71"/>
      <c r="K188" s="89"/>
      <c r="L188" s="75"/>
      <c r="M188" s="89"/>
      <c r="N188" s="77"/>
      <c r="O188" s="77"/>
      <c r="P188" s="88"/>
    </row>
    <row r="189" spans="1:16" ht="19.899999999999999" customHeight="1">
      <c r="A189" s="88"/>
      <c r="B189" s="50" t="s">
        <v>264</v>
      </c>
      <c r="C189" s="51">
        <v>35.93347</v>
      </c>
      <c r="D189" s="52">
        <v>8783</v>
      </c>
      <c r="E189" s="62" t="s">
        <v>247</v>
      </c>
      <c r="F189" s="62"/>
      <c r="G189" s="53"/>
      <c r="H189" s="53"/>
      <c r="I189" s="88"/>
      <c r="J189" s="71"/>
      <c r="K189" s="89"/>
      <c r="L189" s="75"/>
      <c r="M189" s="89"/>
      <c r="N189" s="78"/>
      <c r="O189" s="78"/>
      <c r="P189" s="88"/>
    </row>
    <row r="190" spans="1:16" ht="19.899999999999999" customHeight="1">
      <c r="A190" s="88">
        <v>57</v>
      </c>
      <c r="B190" s="50" t="s">
        <v>265</v>
      </c>
      <c r="C190" s="51">
        <v>16.198420000000002</v>
      </c>
      <c r="D190" s="52">
        <v>6646</v>
      </c>
      <c r="E190" s="62" t="s">
        <v>247</v>
      </c>
      <c r="F190" s="62"/>
      <c r="G190" s="53"/>
      <c r="H190" s="53"/>
      <c r="I190" s="88" t="s">
        <v>266</v>
      </c>
      <c r="J190" s="71">
        <f>C196+C195+C194+C193+C192+C191+C190</f>
        <v>59.901039999999995</v>
      </c>
      <c r="K190" s="89">
        <f>J190/5.5</f>
        <v>10.891098181818181</v>
      </c>
      <c r="L190" s="75">
        <f>D190+D191+D192+D193+D194+D195+D196</f>
        <v>67877</v>
      </c>
      <c r="M190" s="89">
        <f>L190/15000</f>
        <v>4.5251333333333337</v>
      </c>
      <c r="N190" s="76">
        <v>6</v>
      </c>
      <c r="O190" s="76" t="s">
        <v>247</v>
      </c>
      <c r="P190" s="88" t="s">
        <v>267</v>
      </c>
    </row>
    <row r="191" spans="1:16" ht="19.899999999999999" customHeight="1">
      <c r="A191" s="88"/>
      <c r="B191" s="50" t="s">
        <v>268</v>
      </c>
      <c r="C191" s="51">
        <v>7.8467700000000002</v>
      </c>
      <c r="D191" s="52">
        <v>5991</v>
      </c>
      <c r="E191" s="62"/>
      <c r="F191" s="62" t="s">
        <v>247</v>
      </c>
      <c r="G191" s="53"/>
      <c r="H191" s="53"/>
      <c r="I191" s="88"/>
      <c r="J191" s="71"/>
      <c r="K191" s="89"/>
      <c r="L191" s="75"/>
      <c r="M191" s="89"/>
      <c r="N191" s="77"/>
      <c r="O191" s="77"/>
      <c r="P191" s="88"/>
    </row>
    <row r="192" spans="1:16" ht="19.899999999999999" customHeight="1">
      <c r="A192" s="88"/>
      <c r="B192" s="50" t="s">
        <v>269</v>
      </c>
      <c r="C192" s="51">
        <v>3.3371499999999998</v>
      </c>
      <c r="D192" s="52">
        <v>14683</v>
      </c>
      <c r="E192" s="62" t="s">
        <v>247</v>
      </c>
      <c r="F192" s="62"/>
      <c r="G192" s="53"/>
      <c r="H192" s="53"/>
      <c r="I192" s="88"/>
      <c r="J192" s="71"/>
      <c r="K192" s="89"/>
      <c r="L192" s="75"/>
      <c r="M192" s="89"/>
      <c r="N192" s="77"/>
      <c r="O192" s="77"/>
      <c r="P192" s="88"/>
    </row>
    <row r="193" spans="1:16" ht="19.899999999999999" customHeight="1">
      <c r="A193" s="88"/>
      <c r="B193" s="50" t="s">
        <v>270</v>
      </c>
      <c r="C193" s="51">
        <v>13.081720000000001</v>
      </c>
      <c r="D193" s="52">
        <v>18113</v>
      </c>
      <c r="E193" s="62"/>
      <c r="F193" s="62" t="s">
        <v>247</v>
      </c>
      <c r="G193" s="53"/>
      <c r="H193" s="53"/>
      <c r="I193" s="88"/>
      <c r="J193" s="71"/>
      <c r="K193" s="89"/>
      <c r="L193" s="75"/>
      <c r="M193" s="89"/>
      <c r="N193" s="77"/>
      <c r="O193" s="77"/>
      <c r="P193" s="88"/>
    </row>
    <row r="194" spans="1:16" ht="19.899999999999999" customHeight="1">
      <c r="A194" s="88"/>
      <c r="B194" s="50" t="s">
        <v>267</v>
      </c>
      <c r="C194" s="51">
        <v>11.291040000000001</v>
      </c>
      <c r="D194" s="52">
        <v>8812</v>
      </c>
      <c r="E194" s="62"/>
      <c r="F194" s="62" t="s">
        <v>247</v>
      </c>
      <c r="G194" s="53"/>
      <c r="H194" s="53"/>
      <c r="I194" s="88"/>
      <c r="J194" s="71"/>
      <c r="K194" s="89"/>
      <c r="L194" s="75"/>
      <c r="M194" s="89"/>
      <c r="N194" s="77"/>
      <c r="O194" s="77"/>
      <c r="P194" s="88"/>
    </row>
    <row r="195" spans="1:16" ht="19.899999999999999" customHeight="1">
      <c r="A195" s="88"/>
      <c r="B195" s="50" t="s">
        <v>271</v>
      </c>
      <c r="C195" s="51">
        <v>2.71896</v>
      </c>
      <c r="D195" s="52">
        <v>6779</v>
      </c>
      <c r="E195" s="62" t="s">
        <v>247</v>
      </c>
      <c r="F195" s="62"/>
      <c r="G195" s="53"/>
      <c r="H195" s="53"/>
      <c r="I195" s="88"/>
      <c r="J195" s="71"/>
      <c r="K195" s="89"/>
      <c r="L195" s="75"/>
      <c r="M195" s="89"/>
      <c r="N195" s="77"/>
      <c r="O195" s="77"/>
      <c r="P195" s="88"/>
    </row>
    <row r="196" spans="1:16" ht="19.899999999999999" customHeight="1">
      <c r="A196" s="88"/>
      <c r="B196" s="50" t="s">
        <v>272</v>
      </c>
      <c r="C196" s="51">
        <v>5.4269799999999995</v>
      </c>
      <c r="D196" s="52">
        <v>6853</v>
      </c>
      <c r="E196" s="62" t="s">
        <v>247</v>
      </c>
      <c r="F196" s="62"/>
      <c r="G196" s="53"/>
      <c r="H196" s="53"/>
      <c r="I196" s="88"/>
      <c r="J196" s="71"/>
      <c r="K196" s="89"/>
      <c r="L196" s="75"/>
      <c r="M196" s="89"/>
      <c r="N196" s="78"/>
      <c r="O196" s="78"/>
      <c r="P196" s="88"/>
    </row>
    <row r="197" spans="1:16" ht="19.899999999999999" customHeight="1">
      <c r="A197" s="88">
        <v>58</v>
      </c>
      <c r="B197" s="50" t="s">
        <v>273</v>
      </c>
      <c r="C197" s="51">
        <v>7.6705199999999998</v>
      </c>
      <c r="D197" s="52">
        <v>15171</v>
      </c>
      <c r="E197" s="62"/>
      <c r="F197" s="62" t="s">
        <v>247</v>
      </c>
      <c r="G197" s="53"/>
      <c r="H197" s="53"/>
      <c r="I197" s="88" t="s">
        <v>274</v>
      </c>
      <c r="J197" s="71">
        <f>C202+C201+C200+C199+C198+C197</f>
        <v>72.315469999999991</v>
      </c>
      <c r="K197" s="89">
        <f>J197/5.5</f>
        <v>13.148267272727271</v>
      </c>
      <c r="L197" s="75">
        <f>D202+D201+D200+D199+D198+D197</f>
        <v>76981</v>
      </c>
      <c r="M197" s="89">
        <f>L197/15000</f>
        <v>5.1320666666666668</v>
      </c>
      <c r="N197" s="76">
        <v>5</v>
      </c>
      <c r="O197" s="76" t="s">
        <v>247</v>
      </c>
      <c r="P197" s="88" t="s">
        <v>275</v>
      </c>
    </row>
    <row r="198" spans="1:16" ht="19.899999999999999" customHeight="1">
      <c r="A198" s="88"/>
      <c r="B198" s="50" t="s">
        <v>276</v>
      </c>
      <c r="C198" s="51">
        <v>6.1238400000000004</v>
      </c>
      <c r="D198" s="52">
        <v>6288</v>
      </c>
      <c r="E198" s="62"/>
      <c r="F198" s="62" t="s">
        <v>247</v>
      </c>
      <c r="G198" s="53"/>
      <c r="H198" s="53"/>
      <c r="I198" s="88"/>
      <c r="J198" s="71"/>
      <c r="K198" s="89"/>
      <c r="L198" s="75"/>
      <c r="M198" s="89"/>
      <c r="N198" s="77"/>
      <c r="O198" s="77"/>
      <c r="P198" s="88"/>
    </row>
    <row r="199" spans="1:16" ht="19.899999999999999" customHeight="1">
      <c r="A199" s="88"/>
      <c r="B199" s="50" t="s">
        <v>277</v>
      </c>
      <c r="C199" s="51">
        <v>3.0885000000000002</v>
      </c>
      <c r="D199" s="52">
        <v>23916</v>
      </c>
      <c r="E199" s="62" t="s">
        <v>247</v>
      </c>
      <c r="F199" s="62"/>
      <c r="G199" s="53"/>
      <c r="H199" s="53"/>
      <c r="I199" s="88"/>
      <c r="J199" s="71"/>
      <c r="K199" s="89"/>
      <c r="L199" s="75"/>
      <c r="M199" s="89"/>
      <c r="N199" s="77"/>
      <c r="O199" s="77"/>
      <c r="P199" s="88"/>
    </row>
    <row r="200" spans="1:16" ht="19.899999999999999" customHeight="1">
      <c r="A200" s="88"/>
      <c r="B200" s="50" t="s">
        <v>278</v>
      </c>
      <c r="C200" s="51">
        <v>2.7179899999999999</v>
      </c>
      <c r="D200" s="52">
        <v>20554</v>
      </c>
      <c r="E200" s="62" t="s">
        <v>247</v>
      </c>
      <c r="F200" s="62"/>
      <c r="G200" s="53"/>
      <c r="H200" s="53"/>
      <c r="I200" s="88"/>
      <c r="J200" s="71"/>
      <c r="K200" s="89"/>
      <c r="L200" s="75"/>
      <c r="M200" s="89"/>
      <c r="N200" s="77"/>
      <c r="O200" s="77"/>
      <c r="P200" s="88"/>
    </row>
    <row r="201" spans="1:16" ht="19.899999999999999" customHeight="1">
      <c r="A201" s="88"/>
      <c r="B201" s="50" t="s">
        <v>279</v>
      </c>
      <c r="C201" s="51">
        <v>20.445730000000001</v>
      </c>
      <c r="D201" s="52">
        <v>5306</v>
      </c>
      <c r="E201" s="62" t="s">
        <v>247</v>
      </c>
      <c r="F201" s="62"/>
      <c r="G201" s="53"/>
      <c r="H201" s="53"/>
      <c r="I201" s="88"/>
      <c r="J201" s="71"/>
      <c r="K201" s="89"/>
      <c r="L201" s="75"/>
      <c r="M201" s="89"/>
      <c r="N201" s="77"/>
      <c r="O201" s="77"/>
      <c r="P201" s="88"/>
    </row>
    <row r="202" spans="1:16" ht="19.899999999999999" customHeight="1">
      <c r="A202" s="88"/>
      <c r="B202" s="50" t="s">
        <v>280</v>
      </c>
      <c r="C202" s="51">
        <v>32.268889999999999</v>
      </c>
      <c r="D202" s="52">
        <v>5746</v>
      </c>
      <c r="E202" s="62" t="s">
        <v>247</v>
      </c>
      <c r="F202" s="62"/>
      <c r="G202" s="53"/>
      <c r="H202" s="53"/>
      <c r="I202" s="88"/>
      <c r="J202" s="71"/>
      <c r="K202" s="89"/>
      <c r="L202" s="75"/>
      <c r="M202" s="89"/>
      <c r="N202" s="77"/>
      <c r="O202" s="77"/>
      <c r="P202" s="88"/>
    </row>
    <row r="203" spans="1:16" ht="19.899999999999999" customHeight="1">
      <c r="A203" s="88">
        <v>59</v>
      </c>
      <c r="B203" s="50" t="s">
        <v>281</v>
      </c>
      <c r="C203" s="51">
        <v>17.368729999999999</v>
      </c>
      <c r="D203" s="52">
        <v>5429</v>
      </c>
      <c r="E203" s="62" t="s">
        <v>247</v>
      </c>
      <c r="F203" s="62"/>
      <c r="G203" s="53"/>
      <c r="H203" s="53"/>
      <c r="I203" s="88" t="s">
        <v>281</v>
      </c>
      <c r="J203" s="71">
        <f>C205+C204+C203</f>
        <v>57.192390000000003</v>
      </c>
      <c r="K203" s="89">
        <f>J203/100</f>
        <v>0.57192390000000004</v>
      </c>
      <c r="L203" s="103">
        <f>D203+D204+D205</f>
        <v>11085</v>
      </c>
      <c r="M203" s="89">
        <f>L203/5000</f>
        <v>2.2170000000000001</v>
      </c>
      <c r="N203" s="76">
        <v>2</v>
      </c>
      <c r="O203" s="76" t="s">
        <v>247</v>
      </c>
      <c r="P203" s="88" t="s">
        <v>281</v>
      </c>
    </row>
    <row r="204" spans="1:16" ht="19.899999999999999" customHeight="1">
      <c r="A204" s="88"/>
      <c r="B204" s="50" t="s">
        <v>282</v>
      </c>
      <c r="C204" s="51">
        <v>12.066610000000001</v>
      </c>
      <c r="D204" s="52">
        <v>3711</v>
      </c>
      <c r="E204" s="62" t="s">
        <v>247</v>
      </c>
      <c r="F204" s="62"/>
      <c r="G204" s="53"/>
      <c r="H204" s="53"/>
      <c r="I204" s="88"/>
      <c r="J204" s="71"/>
      <c r="K204" s="89"/>
      <c r="L204" s="88"/>
      <c r="M204" s="89"/>
      <c r="N204" s="77"/>
      <c r="O204" s="77"/>
      <c r="P204" s="88"/>
    </row>
    <row r="205" spans="1:16" ht="19.899999999999999" customHeight="1">
      <c r="A205" s="88"/>
      <c r="B205" s="50" t="s">
        <v>283</v>
      </c>
      <c r="C205" s="51">
        <v>27.75705</v>
      </c>
      <c r="D205" s="52">
        <v>1945</v>
      </c>
      <c r="E205" s="62" t="s">
        <v>247</v>
      </c>
      <c r="F205" s="62"/>
      <c r="G205" s="53"/>
      <c r="H205" s="53"/>
      <c r="I205" s="88"/>
      <c r="J205" s="71"/>
      <c r="K205" s="89"/>
      <c r="L205" s="88"/>
      <c r="M205" s="89"/>
      <c r="N205" s="78"/>
      <c r="O205" s="78"/>
      <c r="P205" s="88"/>
    </row>
    <row r="206" spans="1:16" ht="19.899999999999999" customHeight="1">
      <c r="A206" s="88">
        <v>60</v>
      </c>
      <c r="B206" s="50" t="s">
        <v>284</v>
      </c>
      <c r="C206" s="51">
        <v>26.963270000000001</v>
      </c>
      <c r="D206" s="52">
        <v>5055</v>
      </c>
      <c r="E206" s="62" t="s">
        <v>247</v>
      </c>
      <c r="F206" s="62"/>
      <c r="G206" s="53"/>
      <c r="H206" s="53"/>
      <c r="I206" s="99" t="s">
        <v>284</v>
      </c>
      <c r="J206" s="71">
        <f>C207+C206</f>
        <v>116.31013999999999</v>
      </c>
      <c r="K206" s="89">
        <f>J206/100</f>
        <v>1.1631014</v>
      </c>
      <c r="L206" s="75">
        <f>D207+D206</f>
        <v>12514</v>
      </c>
      <c r="M206" s="89">
        <f>L206/5000</f>
        <v>2.5028000000000001</v>
      </c>
      <c r="N206" s="76">
        <v>1</v>
      </c>
      <c r="O206" s="76" t="s">
        <v>247</v>
      </c>
      <c r="P206" s="99" t="s">
        <v>284</v>
      </c>
    </row>
    <row r="207" spans="1:16" ht="19.899999999999999" customHeight="1">
      <c r="A207" s="88"/>
      <c r="B207" s="50" t="s">
        <v>285</v>
      </c>
      <c r="C207" s="51">
        <v>89.346869999999996</v>
      </c>
      <c r="D207" s="52">
        <v>7459</v>
      </c>
      <c r="E207" s="62"/>
      <c r="F207" s="62" t="s">
        <v>247</v>
      </c>
      <c r="G207" s="53"/>
      <c r="H207" s="53"/>
      <c r="I207" s="99"/>
      <c r="J207" s="71"/>
      <c r="K207" s="89"/>
      <c r="L207" s="75"/>
      <c r="M207" s="89"/>
      <c r="N207" s="78"/>
      <c r="O207" s="78"/>
      <c r="P207" s="99" t="s">
        <v>285</v>
      </c>
    </row>
    <row r="208" spans="1:16" ht="19.899999999999999" customHeight="1">
      <c r="A208" s="88">
        <v>61</v>
      </c>
      <c r="B208" s="50" t="s">
        <v>286</v>
      </c>
      <c r="C208" s="51">
        <v>23.742910000000002</v>
      </c>
      <c r="D208" s="52">
        <v>2284</v>
      </c>
      <c r="E208" s="62" t="s">
        <v>247</v>
      </c>
      <c r="F208" s="62"/>
      <c r="G208" s="53"/>
      <c r="H208" s="53"/>
      <c r="I208" s="88" t="s">
        <v>287</v>
      </c>
      <c r="J208" s="71">
        <f>C208+C209+C210</f>
        <v>212.79637</v>
      </c>
      <c r="K208" s="89">
        <f>J208/100</f>
        <v>2.1279637</v>
      </c>
      <c r="L208" s="75">
        <f>D208+D209+D210</f>
        <v>6814</v>
      </c>
      <c r="M208" s="89">
        <f>L208/5000</f>
        <v>1.3628</v>
      </c>
      <c r="N208" s="76">
        <v>2</v>
      </c>
      <c r="O208" s="76" t="s">
        <v>247</v>
      </c>
      <c r="P208" s="88" t="s">
        <v>287</v>
      </c>
    </row>
    <row r="209" spans="1:16" ht="19.899999999999999" customHeight="1">
      <c r="A209" s="88"/>
      <c r="B209" s="50" t="s">
        <v>288</v>
      </c>
      <c r="C209" s="51">
        <v>38.391649999999998</v>
      </c>
      <c r="D209" s="52">
        <v>2006</v>
      </c>
      <c r="E209" s="62" t="s">
        <v>247</v>
      </c>
      <c r="F209" s="62"/>
      <c r="G209" s="53"/>
      <c r="H209" s="53"/>
      <c r="I209" s="88"/>
      <c r="J209" s="71"/>
      <c r="K209" s="89"/>
      <c r="L209" s="75"/>
      <c r="M209" s="89"/>
      <c r="N209" s="77"/>
      <c r="O209" s="77"/>
      <c r="P209" s="88"/>
    </row>
    <row r="210" spans="1:16" ht="19.899999999999999" customHeight="1">
      <c r="A210" s="88"/>
      <c r="B210" s="50" t="s">
        <v>289</v>
      </c>
      <c r="C210" s="51">
        <v>150.66181</v>
      </c>
      <c r="D210" s="52">
        <v>2524</v>
      </c>
      <c r="E210" s="62"/>
      <c r="F210" s="62" t="s">
        <v>247</v>
      </c>
      <c r="G210" s="53"/>
      <c r="H210" s="53"/>
      <c r="I210" s="88"/>
      <c r="J210" s="71"/>
      <c r="K210" s="89"/>
      <c r="L210" s="75"/>
      <c r="M210" s="89"/>
      <c r="N210" s="78"/>
      <c r="O210" s="78"/>
      <c r="P210" s="88"/>
    </row>
    <row r="211" spans="1:16" ht="19.899999999999999" customHeight="1">
      <c r="A211" s="88">
        <v>62</v>
      </c>
      <c r="B211" s="50" t="s">
        <v>290</v>
      </c>
      <c r="C211" s="51">
        <v>40.235439999999997</v>
      </c>
      <c r="D211" s="52">
        <v>2329</v>
      </c>
      <c r="E211" s="62" t="s">
        <v>247</v>
      </c>
      <c r="F211" s="62"/>
      <c r="G211" s="53"/>
      <c r="H211" s="53"/>
      <c r="I211" s="88" t="s">
        <v>290</v>
      </c>
      <c r="J211" s="71">
        <f>C211+C212+C213</f>
        <v>148.23097000000001</v>
      </c>
      <c r="K211" s="89">
        <f>J211/100</f>
        <v>1.4823097000000001</v>
      </c>
      <c r="L211" s="75">
        <f>D211+D212+D213</f>
        <v>12160</v>
      </c>
      <c r="M211" s="89">
        <f>L211/5000</f>
        <v>2.4319999999999999</v>
      </c>
      <c r="N211" s="76">
        <v>2</v>
      </c>
      <c r="O211" s="76" t="s">
        <v>247</v>
      </c>
      <c r="P211" s="88" t="s">
        <v>290</v>
      </c>
    </row>
    <row r="212" spans="1:16" ht="19.899999999999999" customHeight="1">
      <c r="A212" s="88"/>
      <c r="B212" s="50" t="s">
        <v>291</v>
      </c>
      <c r="C212" s="51">
        <v>72.459220000000002</v>
      </c>
      <c r="D212" s="52">
        <v>5494</v>
      </c>
      <c r="E212" s="62"/>
      <c r="F212" s="62" t="s">
        <v>247</v>
      </c>
      <c r="G212" s="53"/>
      <c r="H212" s="53"/>
      <c r="I212" s="88"/>
      <c r="J212" s="71"/>
      <c r="K212" s="89"/>
      <c r="L212" s="75"/>
      <c r="M212" s="89"/>
      <c r="N212" s="77"/>
      <c r="O212" s="77"/>
      <c r="P212" s="88"/>
    </row>
    <row r="213" spans="1:16" ht="19.899999999999999" customHeight="1">
      <c r="A213" s="88"/>
      <c r="B213" s="50" t="s">
        <v>292</v>
      </c>
      <c r="C213" s="51">
        <v>35.53631</v>
      </c>
      <c r="D213" s="52">
        <v>4337</v>
      </c>
      <c r="E213" s="62" t="s">
        <v>247</v>
      </c>
      <c r="F213" s="62"/>
      <c r="G213" s="53"/>
      <c r="H213" s="53"/>
      <c r="I213" s="88"/>
      <c r="J213" s="71"/>
      <c r="K213" s="89"/>
      <c r="L213" s="75"/>
      <c r="M213" s="89"/>
      <c r="N213" s="78"/>
      <c r="O213" s="78"/>
      <c r="P213" s="88"/>
    </row>
    <row r="214" spans="1:16" ht="19.899999999999999" customHeight="1">
      <c r="A214" s="88">
        <v>63</v>
      </c>
      <c r="B214" s="50" t="s">
        <v>293</v>
      </c>
      <c r="C214" s="51">
        <v>41.892420000000001</v>
      </c>
      <c r="D214" s="52">
        <v>4909</v>
      </c>
      <c r="E214" s="62" t="s">
        <v>247</v>
      </c>
      <c r="F214" s="62"/>
      <c r="G214" s="53"/>
      <c r="H214" s="53"/>
      <c r="I214" s="88" t="s">
        <v>294</v>
      </c>
      <c r="J214" s="71">
        <f>C215+C214</f>
        <v>127.57767</v>
      </c>
      <c r="K214" s="89">
        <f>J214/100</f>
        <v>1.2757767</v>
      </c>
      <c r="L214" s="75">
        <f>D214+D215</f>
        <v>10304</v>
      </c>
      <c r="M214" s="89">
        <f>L214/5000</f>
        <v>2.0608</v>
      </c>
      <c r="N214" s="76">
        <v>1</v>
      </c>
      <c r="O214" s="76" t="s">
        <v>247</v>
      </c>
      <c r="P214" s="88" t="s">
        <v>295</v>
      </c>
    </row>
    <row r="215" spans="1:16" ht="19.899999999999999" customHeight="1">
      <c r="A215" s="88"/>
      <c r="B215" s="50" t="s">
        <v>295</v>
      </c>
      <c r="C215" s="51">
        <v>85.685249999999996</v>
      </c>
      <c r="D215" s="52">
        <v>5395</v>
      </c>
      <c r="E215" s="62"/>
      <c r="F215" s="62" t="s">
        <v>247</v>
      </c>
      <c r="G215" s="53"/>
      <c r="H215" s="53"/>
      <c r="I215" s="88"/>
      <c r="J215" s="71"/>
      <c r="K215" s="89"/>
      <c r="L215" s="75"/>
      <c r="M215" s="89"/>
      <c r="N215" s="78"/>
      <c r="O215" s="78"/>
      <c r="P215" s="88"/>
    </row>
    <row r="216" spans="1:16" ht="19.899999999999999" customHeight="1">
      <c r="A216" s="88">
        <v>64</v>
      </c>
      <c r="B216" s="50" t="s">
        <v>296</v>
      </c>
      <c r="C216" s="51">
        <v>50.77834</v>
      </c>
      <c r="D216" s="52">
        <v>3050</v>
      </c>
      <c r="E216" s="62"/>
      <c r="F216" s="62" t="s">
        <v>247</v>
      </c>
      <c r="G216" s="53"/>
      <c r="H216" s="53"/>
      <c r="I216" s="88" t="s">
        <v>297</v>
      </c>
      <c r="J216" s="71">
        <f>C217+C216</f>
        <v>104.43621999999999</v>
      </c>
      <c r="K216" s="89">
        <f>J216/100</f>
        <v>1.0443621999999999</v>
      </c>
      <c r="L216" s="75">
        <f>D216+D217</f>
        <v>5955</v>
      </c>
      <c r="M216" s="89">
        <f>L216/5000</f>
        <v>1.1910000000000001</v>
      </c>
      <c r="N216" s="76">
        <v>1</v>
      </c>
      <c r="O216" s="76" t="s">
        <v>247</v>
      </c>
      <c r="P216" s="88" t="s">
        <v>297</v>
      </c>
    </row>
    <row r="217" spans="1:16" ht="19.899999999999999" customHeight="1">
      <c r="A217" s="88"/>
      <c r="B217" s="50" t="s">
        <v>297</v>
      </c>
      <c r="C217" s="51">
        <v>53.657879999999999</v>
      </c>
      <c r="D217" s="52">
        <v>2905</v>
      </c>
      <c r="E217" s="62"/>
      <c r="F217" s="62" t="s">
        <v>247</v>
      </c>
      <c r="G217" s="53"/>
      <c r="H217" s="53"/>
      <c r="I217" s="88"/>
      <c r="J217" s="71"/>
      <c r="K217" s="89"/>
      <c r="L217" s="75"/>
      <c r="M217" s="89"/>
      <c r="N217" s="78"/>
      <c r="O217" s="78"/>
      <c r="P217" s="88"/>
    </row>
    <row r="218" spans="1:16" ht="19.899999999999999" customHeight="1">
      <c r="A218" s="88">
        <v>65</v>
      </c>
      <c r="B218" s="50" t="s">
        <v>298</v>
      </c>
      <c r="C218" s="51">
        <v>64.246549999999999</v>
      </c>
      <c r="D218" s="52">
        <v>5302</v>
      </c>
      <c r="E218" s="62"/>
      <c r="F218" s="62" t="s">
        <v>247</v>
      </c>
      <c r="G218" s="53"/>
      <c r="H218" s="53"/>
      <c r="I218" s="88" t="s">
        <v>299</v>
      </c>
      <c r="J218" s="71">
        <f>C219+C218</f>
        <v>146.56365</v>
      </c>
      <c r="K218" s="89">
        <f>J218/100</f>
        <v>1.4656365</v>
      </c>
      <c r="L218" s="75">
        <f>D218+D219</f>
        <v>12376</v>
      </c>
      <c r="M218" s="89">
        <f>L218/5000</f>
        <v>2.4752000000000001</v>
      </c>
      <c r="N218" s="76">
        <v>1</v>
      </c>
      <c r="O218" s="76" t="s">
        <v>247</v>
      </c>
      <c r="P218" s="88" t="s">
        <v>299</v>
      </c>
    </row>
    <row r="219" spans="1:16" ht="19.899999999999999" customHeight="1">
      <c r="A219" s="88"/>
      <c r="B219" s="50" t="s">
        <v>299</v>
      </c>
      <c r="C219" s="51">
        <v>82.317099999999996</v>
      </c>
      <c r="D219" s="52">
        <v>7074</v>
      </c>
      <c r="E219" s="62"/>
      <c r="F219" s="62" t="s">
        <v>247</v>
      </c>
      <c r="G219" s="53"/>
      <c r="H219" s="53"/>
      <c r="I219" s="88"/>
      <c r="J219" s="71"/>
      <c r="K219" s="89"/>
      <c r="L219" s="75"/>
      <c r="M219" s="89"/>
      <c r="N219" s="78"/>
      <c r="O219" s="78"/>
      <c r="P219" s="88"/>
    </row>
    <row r="220" spans="1:16" ht="19.899999999999999" customHeight="1">
      <c r="A220" s="88">
        <v>66</v>
      </c>
      <c r="B220" s="50" t="s">
        <v>300</v>
      </c>
      <c r="C220" s="51">
        <v>23.73047</v>
      </c>
      <c r="D220" s="52">
        <v>2691</v>
      </c>
      <c r="E220" s="62" t="s">
        <v>247</v>
      </c>
      <c r="F220" s="62"/>
      <c r="G220" s="53"/>
      <c r="H220" s="53"/>
      <c r="I220" s="88" t="s">
        <v>301</v>
      </c>
      <c r="J220" s="71">
        <f>C220+C221+C222</f>
        <v>78.338740000000001</v>
      </c>
      <c r="K220" s="89">
        <f>J220/100</f>
        <v>0.78338740000000007</v>
      </c>
      <c r="L220" s="75">
        <f>D220+D221+D222</f>
        <v>8560</v>
      </c>
      <c r="M220" s="89">
        <f>L220/5000</f>
        <v>1.712</v>
      </c>
      <c r="N220" s="76">
        <v>2</v>
      </c>
      <c r="O220" s="76" t="s">
        <v>247</v>
      </c>
      <c r="P220" s="88" t="s">
        <v>300</v>
      </c>
    </row>
    <row r="221" spans="1:16" ht="19.899999999999999" customHeight="1">
      <c r="A221" s="88"/>
      <c r="B221" s="50" t="s">
        <v>302</v>
      </c>
      <c r="C221" s="51">
        <v>27.633319999999998</v>
      </c>
      <c r="D221" s="52">
        <v>3431</v>
      </c>
      <c r="E221" s="62" t="s">
        <v>247</v>
      </c>
      <c r="F221" s="62"/>
      <c r="G221" s="53"/>
      <c r="H221" s="53"/>
      <c r="I221" s="88"/>
      <c r="J221" s="71"/>
      <c r="K221" s="89"/>
      <c r="L221" s="75"/>
      <c r="M221" s="89"/>
      <c r="N221" s="77"/>
      <c r="O221" s="77"/>
      <c r="P221" s="88"/>
    </row>
    <row r="222" spans="1:16" ht="19.899999999999999" customHeight="1">
      <c r="A222" s="88"/>
      <c r="B222" s="50" t="s">
        <v>303</v>
      </c>
      <c r="C222" s="51">
        <v>26.97495</v>
      </c>
      <c r="D222" s="52">
        <v>2438</v>
      </c>
      <c r="E222" s="62" t="s">
        <v>247</v>
      </c>
      <c r="F222" s="62"/>
      <c r="G222" s="53"/>
      <c r="H222" s="53"/>
      <c r="I222" s="88"/>
      <c r="J222" s="71"/>
      <c r="K222" s="89"/>
      <c r="L222" s="75"/>
      <c r="M222" s="89"/>
      <c r="N222" s="78"/>
      <c r="O222" s="78"/>
      <c r="P222" s="88"/>
    </row>
    <row r="223" spans="1:16" ht="19.899999999999999" customHeight="1">
      <c r="A223" s="88">
        <v>67</v>
      </c>
      <c r="B223" s="50" t="s">
        <v>304</v>
      </c>
      <c r="C223" s="51">
        <v>36.479729999999996</v>
      </c>
      <c r="D223" s="52">
        <v>4338</v>
      </c>
      <c r="E223" s="62" t="s">
        <v>247</v>
      </c>
      <c r="F223" s="62"/>
      <c r="G223" s="53"/>
      <c r="H223" s="53"/>
      <c r="I223" s="88" t="s">
        <v>305</v>
      </c>
      <c r="J223" s="101">
        <f>C227+C226+C225+C224+C223</f>
        <v>189.97955999999999</v>
      </c>
      <c r="K223" s="102">
        <f>J223/100</f>
        <v>1.8997956</v>
      </c>
      <c r="L223" s="103">
        <f>D227+D226+D225+D224+D223</f>
        <v>27229</v>
      </c>
      <c r="M223" s="102">
        <f>L223/5000</f>
        <v>5.4458000000000002</v>
      </c>
      <c r="N223" s="76">
        <v>4</v>
      </c>
      <c r="O223" s="76" t="s">
        <v>247</v>
      </c>
      <c r="P223" s="88" t="s">
        <v>306</v>
      </c>
    </row>
    <row r="224" spans="1:16" ht="19.899999999999999" customHeight="1">
      <c r="A224" s="88"/>
      <c r="B224" s="50" t="s">
        <v>307</v>
      </c>
      <c r="C224" s="51">
        <v>13.01624</v>
      </c>
      <c r="D224" s="52">
        <v>8582</v>
      </c>
      <c r="E224" s="62" t="s">
        <v>247</v>
      </c>
      <c r="F224" s="62"/>
      <c r="G224" s="53"/>
      <c r="H224" s="53"/>
      <c r="I224" s="88"/>
      <c r="J224" s="101"/>
      <c r="K224" s="102"/>
      <c r="L224" s="88"/>
      <c r="M224" s="102"/>
      <c r="N224" s="77"/>
      <c r="O224" s="77"/>
      <c r="P224" s="88"/>
    </row>
    <row r="225" spans="1:16" ht="19.899999999999999" customHeight="1">
      <c r="A225" s="88"/>
      <c r="B225" s="50" t="s">
        <v>308</v>
      </c>
      <c r="C225" s="51">
        <v>44.02834</v>
      </c>
      <c r="D225" s="52">
        <v>4680</v>
      </c>
      <c r="E225" s="62" t="s">
        <v>247</v>
      </c>
      <c r="F225" s="62"/>
      <c r="G225" s="53"/>
      <c r="H225" s="53"/>
      <c r="I225" s="88"/>
      <c r="J225" s="101"/>
      <c r="K225" s="102"/>
      <c r="L225" s="88"/>
      <c r="M225" s="102"/>
      <c r="N225" s="77"/>
      <c r="O225" s="77"/>
      <c r="P225" s="88"/>
    </row>
    <row r="226" spans="1:16" ht="19.899999999999999" customHeight="1">
      <c r="A226" s="88"/>
      <c r="B226" s="50" t="s">
        <v>309</v>
      </c>
      <c r="C226" s="51">
        <v>70.426779999999994</v>
      </c>
      <c r="D226" s="52">
        <v>3330</v>
      </c>
      <c r="E226" s="62"/>
      <c r="F226" s="62" t="s">
        <v>247</v>
      </c>
      <c r="G226" s="53"/>
      <c r="H226" s="53"/>
      <c r="I226" s="88" t="s">
        <v>310</v>
      </c>
      <c r="J226" s="101" t="e">
        <f>F204+F227+F226</f>
        <v>#VALUE!</v>
      </c>
      <c r="K226" s="102" t="e">
        <f>J226/50</f>
        <v>#VALUE!</v>
      </c>
      <c r="L226" s="88">
        <f>G204+G227+G226</f>
        <v>0</v>
      </c>
      <c r="M226" s="102">
        <f>L226/5000</f>
        <v>0</v>
      </c>
      <c r="N226" s="77"/>
      <c r="O226" s="77"/>
      <c r="P226" s="88" t="s">
        <v>310</v>
      </c>
    </row>
    <row r="227" spans="1:16" ht="19.899999999999999" customHeight="1">
      <c r="A227" s="88"/>
      <c r="B227" s="50" t="s">
        <v>310</v>
      </c>
      <c r="C227" s="51">
        <v>26.028470000000002</v>
      </c>
      <c r="D227" s="52">
        <v>6299</v>
      </c>
      <c r="E227" s="62" t="s">
        <v>247</v>
      </c>
      <c r="F227" s="62"/>
      <c r="G227" s="53"/>
      <c r="H227" s="53"/>
      <c r="I227" s="88"/>
      <c r="J227" s="101"/>
      <c r="K227" s="102"/>
      <c r="L227" s="88"/>
      <c r="M227" s="102"/>
      <c r="N227" s="78"/>
      <c r="O227" s="78"/>
      <c r="P227" s="88"/>
    </row>
    <row r="228" spans="1:16" ht="19.899999999999999" customHeight="1">
      <c r="A228" s="68">
        <v>68</v>
      </c>
      <c r="B228" s="50" t="s">
        <v>311</v>
      </c>
      <c r="C228" s="51">
        <v>26.386779999999998</v>
      </c>
      <c r="D228" s="52">
        <v>2790</v>
      </c>
      <c r="E228" s="62" t="s">
        <v>247</v>
      </c>
      <c r="F228" s="62"/>
      <c r="G228" s="53"/>
      <c r="H228" s="53"/>
      <c r="I228" s="68" t="s">
        <v>312</v>
      </c>
      <c r="J228" s="79">
        <f>C231+C230+C229+C228</f>
        <v>119.14895</v>
      </c>
      <c r="K228" s="72">
        <f>J228/100</f>
        <v>1.1914895000000001</v>
      </c>
      <c r="L228" s="85">
        <f>D231+D230+D229+D228</f>
        <v>21560</v>
      </c>
      <c r="M228" s="72">
        <f>L228/5000</f>
        <v>4.3120000000000003</v>
      </c>
      <c r="N228" s="76">
        <v>3</v>
      </c>
      <c r="O228" s="76" t="s">
        <v>247</v>
      </c>
      <c r="P228" s="68" t="s">
        <v>313</v>
      </c>
    </row>
    <row r="229" spans="1:16" ht="19.899999999999999" customHeight="1">
      <c r="A229" s="69"/>
      <c r="B229" s="50" t="s">
        <v>314</v>
      </c>
      <c r="C229" s="51">
        <v>12.894190000000002</v>
      </c>
      <c r="D229" s="52">
        <v>10276</v>
      </c>
      <c r="E229" s="62" t="s">
        <v>247</v>
      </c>
      <c r="F229" s="62"/>
      <c r="G229" s="53"/>
      <c r="H229" s="53"/>
      <c r="I229" s="69"/>
      <c r="J229" s="80"/>
      <c r="K229" s="73"/>
      <c r="L229" s="86"/>
      <c r="M229" s="73"/>
      <c r="N229" s="77"/>
      <c r="O229" s="77"/>
      <c r="P229" s="69"/>
    </row>
    <row r="230" spans="1:16" ht="19.899999999999999" customHeight="1">
      <c r="A230" s="69"/>
      <c r="B230" s="50" t="s">
        <v>315</v>
      </c>
      <c r="C230" s="51">
        <v>38.141280000000002</v>
      </c>
      <c r="D230" s="52">
        <v>3431</v>
      </c>
      <c r="E230" s="62" t="s">
        <v>247</v>
      </c>
      <c r="F230" s="62"/>
      <c r="G230" s="53"/>
      <c r="H230" s="53"/>
      <c r="I230" s="69"/>
      <c r="J230" s="80"/>
      <c r="K230" s="73"/>
      <c r="L230" s="86"/>
      <c r="M230" s="73"/>
      <c r="N230" s="77"/>
      <c r="O230" s="77"/>
      <c r="P230" s="69"/>
    </row>
    <row r="231" spans="1:16" ht="19.899999999999999" customHeight="1">
      <c r="A231" s="70"/>
      <c r="B231" s="50" t="s">
        <v>316</v>
      </c>
      <c r="C231" s="51">
        <v>41.726700000000001</v>
      </c>
      <c r="D231" s="52">
        <v>5063</v>
      </c>
      <c r="E231" s="62" t="s">
        <v>247</v>
      </c>
      <c r="F231" s="62"/>
      <c r="G231" s="53"/>
      <c r="H231" s="53"/>
      <c r="I231" s="70"/>
      <c r="J231" s="81"/>
      <c r="K231" s="74"/>
      <c r="L231" s="87"/>
      <c r="M231" s="74"/>
      <c r="N231" s="78"/>
      <c r="O231" s="78"/>
      <c r="P231" s="70"/>
    </row>
    <row r="232" spans="1:16" ht="19.899999999999999" customHeight="1">
      <c r="A232" s="68">
        <v>69</v>
      </c>
      <c r="B232" s="50" t="s">
        <v>317</v>
      </c>
      <c r="C232" s="51">
        <v>38.347659999999998</v>
      </c>
      <c r="D232" s="52">
        <v>5787</v>
      </c>
      <c r="E232" s="62" t="s">
        <v>247</v>
      </c>
      <c r="F232" s="62"/>
      <c r="G232" s="53"/>
      <c r="H232" s="53"/>
      <c r="I232" s="68" t="s">
        <v>318</v>
      </c>
      <c r="J232" s="71">
        <f>C232+C233+C234</f>
        <v>159.42393000000001</v>
      </c>
      <c r="K232" s="89">
        <f>J232/100</f>
        <v>1.5942393000000001</v>
      </c>
      <c r="L232" s="75">
        <f>D232+D233+D234</f>
        <v>13906</v>
      </c>
      <c r="M232" s="72">
        <f>L232/5000</f>
        <v>2.7812000000000001</v>
      </c>
      <c r="N232" s="76">
        <v>2</v>
      </c>
      <c r="O232" s="76" t="s">
        <v>247</v>
      </c>
      <c r="P232" s="68" t="s">
        <v>319</v>
      </c>
    </row>
    <row r="233" spans="1:16" ht="19.899999999999999" customHeight="1">
      <c r="A233" s="69"/>
      <c r="B233" s="50" t="s">
        <v>320</v>
      </c>
      <c r="C233" s="51">
        <v>58.909620000000004</v>
      </c>
      <c r="D233" s="52">
        <v>2726</v>
      </c>
      <c r="E233" s="62"/>
      <c r="F233" s="62" t="s">
        <v>247</v>
      </c>
      <c r="G233" s="53"/>
      <c r="H233" s="53"/>
      <c r="I233" s="69"/>
      <c r="J233" s="71"/>
      <c r="K233" s="89"/>
      <c r="L233" s="75"/>
      <c r="M233" s="73"/>
      <c r="N233" s="77"/>
      <c r="O233" s="77"/>
      <c r="P233" s="69"/>
    </row>
    <row r="234" spans="1:16" ht="19.899999999999999" customHeight="1">
      <c r="A234" s="70"/>
      <c r="B234" s="50" t="s">
        <v>321</v>
      </c>
      <c r="C234" s="51">
        <v>62.166649999999997</v>
      </c>
      <c r="D234" s="52">
        <v>5393</v>
      </c>
      <c r="E234" s="62"/>
      <c r="F234" s="62" t="s">
        <v>247</v>
      </c>
      <c r="G234" s="53"/>
      <c r="H234" s="53"/>
      <c r="I234" s="70"/>
      <c r="J234" s="71"/>
      <c r="K234" s="89"/>
      <c r="L234" s="75"/>
      <c r="M234" s="74"/>
      <c r="N234" s="78"/>
      <c r="O234" s="78"/>
      <c r="P234" s="70"/>
    </row>
    <row r="235" spans="1:16" ht="19.899999999999999" customHeight="1">
      <c r="A235" s="88">
        <v>70</v>
      </c>
      <c r="B235" s="50" t="s">
        <v>322</v>
      </c>
      <c r="C235" s="51">
        <v>66.310100000000006</v>
      </c>
      <c r="D235" s="52">
        <v>6554</v>
      </c>
      <c r="E235" s="62"/>
      <c r="F235" s="62" t="s">
        <v>247</v>
      </c>
      <c r="G235" s="53"/>
      <c r="H235" s="53"/>
      <c r="I235" s="88" t="s">
        <v>322</v>
      </c>
      <c r="J235" s="71">
        <f>C235+C236+C237</f>
        <v>143.84037000000001</v>
      </c>
      <c r="K235" s="89">
        <f>J235/100</f>
        <v>1.4384037000000001</v>
      </c>
      <c r="L235" s="75">
        <f>D235+D236+D237</f>
        <v>14160</v>
      </c>
      <c r="M235" s="89">
        <f>L235/5000</f>
        <v>2.8319999999999999</v>
      </c>
      <c r="N235" s="76">
        <v>2</v>
      </c>
      <c r="O235" s="76" t="s">
        <v>247</v>
      </c>
      <c r="P235" s="88" t="s">
        <v>322</v>
      </c>
    </row>
    <row r="236" spans="1:16" ht="19.899999999999999" customHeight="1">
      <c r="A236" s="88"/>
      <c r="B236" s="50" t="s">
        <v>323</v>
      </c>
      <c r="C236" s="51">
        <v>45.035170000000001</v>
      </c>
      <c r="D236" s="52">
        <v>4600</v>
      </c>
      <c r="E236" s="62" t="s">
        <v>247</v>
      </c>
      <c r="F236" s="62"/>
      <c r="G236" s="53"/>
      <c r="H236" s="53"/>
      <c r="I236" s="88"/>
      <c r="J236" s="71"/>
      <c r="K236" s="89"/>
      <c r="L236" s="75"/>
      <c r="M236" s="89"/>
      <c r="N236" s="77"/>
      <c r="O236" s="77"/>
      <c r="P236" s="88"/>
    </row>
    <row r="237" spans="1:16" ht="19.899999999999999" customHeight="1">
      <c r="A237" s="88"/>
      <c r="B237" s="50" t="s">
        <v>324</v>
      </c>
      <c r="C237" s="51">
        <v>32.495100000000001</v>
      </c>
      <c r="D237" s="52">
        <v>3006</v>
      </c>
      <c r="E237" s="62" t="s">
        <v>247</v>
      </c>
      <c r="F237" s="62"/>
      <c r="G237" s="53"/>
      <c r="H237" s="53"/>
      <c r="I237" s="88"/>
      <c r="J237" s="71"/>
      <c r="K237" s="89"/>
      <c r="L237" s="75"/>
      <c r="M237" s="89"/>
      <c r="N237" s="78"/>
      <c r="O237" s="78"/>
      <c r="P237" s="88"/>
    </row>
    <row r="238" spans="1:16" ht="19.899999999999999" customHeight="1">
      <c r="A238" s="68">
        <v>71</v>
      </c>
      <c r="B238" s="50" t="s">
        <v>325</v>
      </c>
      <c r="C238" s="51">
        <v>32.997160000000001</v>
      </c>
      <c r="D238" s="52">
        <v>3729</v>
      </c>
      <c r="E238" s="62" t="s">
        <v>247</v>
      </c>
      <c r="F238" s="62"/>
      <c r="G238" s="53"/>
      <c r="H238" s="53"/>
      <c r="I238" s="68" t="s">
        <v>326</v>
      </c>
      <c r="J238" s="71">
        <f>C239+C238</f>
        <v>107.78494000000001</v>
      </c>
      <c r="K238" s="89">
        <f>J238/100</f>
        <v>1.0778494000000001</v>
      </c>
      <c r="L238" s="75">
        <f>D239+D238</f>
        <v>12960</v>
      </c>
      <c r="M238" s="89">
        <f>L238/5000</f>
        <v>2.5920000000000001</v>
      </c>
      <c r="N238" s="76">
        <v>1</v>
      </c>
      <c r="O238" s="76" t="s">
        <v>247</v>
      </c>
      <c r="P238" s="68" t="s">
        <v>326</v>
      </c>
    </row>
    <row r="239" spans="1:16" ht="19.899999999999999" customHeight="1">
      <c r="A239" s="70"/>
      <c r="B239" s="50" t="s">
        <v>326</v>
      </c>
      <c r="C239" s="51">
        <v>74.787779999999998</v>
      </c>
      <c r="D239" s="52">
        <v>9231</v>
      </c>
      <c r="E239" s="62"/>
      <c r="F239" s="62" t="s">
        <v>247</v>
      </c>
      <c r="G239" s="53"/>
      <c r="H239" s="53"/>
      <c r="I239" s="70" t="s">
        <v>326</v>
      </c>
      <c r="J239" s="71"/>
      <c r="K239" s="89"/>
      <c r="L239" s="75"/>
      <c r="M239" s="89"/>
      <c r="N239" s="78"/>
      <c r="O239" s="78"/>
      <c r="P239" s="70" t="s">
        <v>326</v>
      </c>
    </row>
    <row r="240" spans="1:16" ht="19.899999999999999" customHeight="1">
      <c r="A240" s="88">
        <v>72</v>
      </c>
      <c r="B240" s="50" t="s">
        <v>327</v>
      </c>
      <c r="C240" s="51">
        <v>33.321069999999999</v>
      </c>
      <c r="D240" s="52">
        <v>2690</v>
      </c>
      <c r="E240" s="62" t="s">
        <v>247</v>
      </c>
      <c r="F240" s="62"/>
      <c r="G240" s="53"/>
      <c r="H240" s="53"/>
      <c r="I240" s="88" t="s">
        <v>328</v>
      </c>
      <c r="J240" s="71">
        <f>C241+C240</f>
        <v>114.0445</v>
      </c>
      <c r="K240" s="89">
        <f>J240/100</f>
        <v>1.1404449999999999</v>
      </c>
      <c r="L240" s="75">
        <f>D241+D240</f>
        <v>8534</v>
      </c>
      <c r="M240" s="89">
        <f>L240/5000</f>
        <v>1.7068000000000001</v>
      </c>
      <c r="N240" s="76">
        <v>1</v>
      </c>
      <c r="O240" s="76" t="s">
        <v>247</v>
      </c>
      <c r="P240" s="88" t="s">
        <v>328</v>
      </c>
    </row>
    <row r="241" spans="1:16" ht="19.899999999999999" customHeight="1">
      <c r="A241" s="88"/>
      <c r="B241" s="50" t="s">
        <v>328</v>
      </c>
      <c r="C241" s="51">
        <v>80.723429999999993</v>
      </c>
      <c r="D241" s="52">
        <v>5844</v>
      </c>
      <c r="E241" s="62"/>
      <c r="F241" s="62" t="s">
        <v>247</v>
      </c>
      <c r="G241" s="53"/>
      <c r="H241" s="53"/>
      <c r="I241" s="88"/>
      <c r="J241" s="71"/>
      <c r="K241" s="89"/>
      <c r="L241" s="75"/>
      <c r="M241" s="89"/>
      <c r="N241" s="78"/>
      <c r="O241" s="78"/>
      <c r="P241" s="88" t="s">
        <v>329</v>
      </c>
    </row>
    <row r="242" spans="1:16" ht="19.899999999999999" customHeight="1">
      <c r="A242" s="88">
        <v>73</v>
      </c>
      <c r="B242" s="50" t="s">
        <v>330</v>
      </c>
      <c r="C242" s="51">
        <v>62.646170000000005</v>
      </c>
      <c r="D242" s="52">
        <v>8144</v>
      </c>
      <c r="E242" s="62"/>
      <c r="F242" s="62" t="s">
        <v>247</v>
      </c>
      <c r="G242" s="53"/>
      <c r="H242" s="53"/>
      <c r="I242" s="88" t="s">
        <v>331</v>
      </c>
      <c r="J242" s="71">
        <f>C246+C245+C244+C243+C242</f>
        <v>243.00095999999999</v>
      </c>
      <c r="K242" s="89">
        <f>J242/100</f>
        <v>2.4300096</v>
      </c>
      <c r="L242" s="75">
        <f>D246+D245+D244+D243+D242</f>
        <v>34115</v>
      </c>
      <c r="M242" s="89">
        <f>L242/5000</f>
        <v>6.8230000000000004</v>
      </c>
      <c r="N242" s="76">
        <v>4</v>
      </c>
      <c r="O242" s="76" t="s">
        <v>247</v>
      </c>
      <c r="P242" s="88" t="s">
        <v>331</v>
      </c>
    </row>
    <row r="243" spans="1:16" ht="19.899999999999999" customHeight="1">
      <c r="A243" s="88"/>
      <c r="B243" s="50" t="s">
        <v>331</v>
      </c>
      <c r="C243" s="51">
        <v>66.058800000000005</v>
      </c>
      <c r="D243" s="52">
        <v>11354</v>
      </c>
      <c r="E243" s="62"/>
      <c r="F243" s="62" t="s">
        <v>247</v>
      </c>
      <c r="G243" s="53"/>
      <c r="H243" s="53"/>
      <c r="I243" s="88"/>
      <c r="J243" s="71"/>
      <c r="K243" s="89"/>
      <c r="L243" s="75"/>
      <c r="M243" s="89"/>
      <c r="N243" s="77"/>
      <c r="O243" s="77"/>
      <c r="P243" s="88"/>
    </row>
    <row r="244" spans="1:16" ht="19.899999999999999" customHeight="1">
      <c r="A244" s="88"/>
      <c r="B244" s="50" t="s">
        <v>332</v>
      </c>
      <c r="C244" s="51">
        <v>31.502880000000001</v>
      </c>
      <c r="D244" s="52">
        <v>4323</v>
      </c>
      <c r="E244" s="62" t="s">
        <v>247</v>
      </c>
      <c r="F244" s="62"/>
      <c r="G244" s="53"/>
      <c r="H244" s="53"/>
      <c r="I244" s="88"/>
      <c r="J244" s="71"/>
      <c r="K244" s="89"/>
      <c r="L244" s="75"/>
      <c r="M244" s="89"/>
      <c r="N244" s="77"/>
      <c r="O244" s="77"/>
      <c r="P244" s="88"/>
    </row>
    <row r="245" spans="1:16" ht="19.899999999999999" customHeight="1">
      <c r="A245" s="88"/>
      <c r="B245" s="50" t="s">
        <v>333</v>
      </c>
      <c r="C245" s="51">
        <v>45.680739999999993</v>
      </c>
      <c r="D245" s="52">
        <v>5795</v>
      </c>
      <c r="E245" s="62" t="s">
        <v>247</v>
      </c>
      <c r="F245" s="62"/>
      <c r="G245" s="53"/>
      <c r="H245" s="53"/>
      <c r="I245" s="88"/>
      <c r="J245" s="71"/>
      <c r="K245" s="89"/>
      <c r="L245" s="75"/>
      <c r="M245" s="89"/>
      <c r="N245" s="77"/>
      <c r="O245" s="77"/>
      <c r="P245" s="88"/>
    </row>
    <row r="246" spans="1:16" ht="19.899999999999999" customHeight="1">
      <c r="A246" s="88"/>
      <c r="B246" s="50" t="s">
        <v>334</v>
      </c>
      <c r="C246" s="51">
        <v>37.112369999999999</v>
      </c>
      <c r="D246" s="52">
        <v>4499</v>
      </c>
      <c r="E246" s="62" t="s">
        <v>247</v>
      </c>
      <c r="F246" s="62"/>
      <c r="G246" s="53"/>
      <c r="H246" s="53"/>
      <c r="I246" s="88"/>
      <c r="J246" s="71"/>
      <c r="K246" s="89"/>
      <c r="L246" s="75"/>
      <c r="M246" s="89"/>
      <c r="N246" s="78"/>
      <c r="O246" s="78"/>
      <c r="P246" s="88"/>
    </row>
    <row r="247" spans="1:16" ht="19.899999999999999" customHeight="1">
      <c r="A247" s="88">
        <v>74</v>
      </c>
      <c r="B247" s="50" t="s">
        <v>335</v>
      </c>
      <c r="C247" s="51">
        <v>62.615640000000006</v>
      </c>
      <c r="D247" s="52">
        <v>1483</v>
      </c>
      <c r="E247" s="62"/>
      <c r="F247" s="62" t="s">
        <v>247</v>
      </c>
      <c r="G247" s="53"/>
      <c r="H247" s="53"/>
      <c r="I247" s="88" t="s">
        <v>336</v>
      </c>
      <c r="J247" s="71">
        <f>C249+C248+C247</f>
        <v>152.82554000000002</v>
      </c>
      <c r="K247" s="89">
        <f>J247/100</f>
        <v>1.5282554000000002</v>
      </c>
      <c r="L247" s="75">
        <f>D249+D248+D247</f>
        <v>17912</v>
      </c>
      <c r="M247" s="89">
        <f>L247/5000</f>
        <v>3.5823999999999998</v>
      </c>
      <c r="N247" s="76">
        <v>2</v>
      </c>
      <c r="O247" s="76" t="s">
        <v>247</v>
      </c>
      <c r="P247" s="88" t="s">
        <v>336</v>
      </c>
    </row>
    <row r="248" spans="1:16" ht="19.899999999999999" customHeight="1">
      <c r="A248" s="88"/>
      <c r="B248" s="50" t="s">
        <v>337</v>
      </c>
      <c r="C248" s="51">
        <v>35.633380000000002</v>
      </c>
      <c r="D248" s="52">
        <v>1880</v>
      </c>
      <c r="E248" s="62" t="s">
        <v>247</v>
      </c>
      <c r="F248" s="62"/>
      <c r="G248" s="53"/>
      <c r="H248" s="53"/>
      <c r="I248" s="88"/>
      <c r="J248" s="71"/>
      <c r="K248" s="89"/>
      <c r="L248" s="75"/>
      <c r="M248" s="89"/>
      <c r="N248" s="77"/>
      <c r="O248" s="77"/>
      <c r="P248" s="88"/>
    </row>
    <row r="249" spans="1:16" ht="19.899999999999999" customHeight="1">
      <c r="A249" s="88"/>
      <c r="B249" s="50" t="s">
        <v>336</v>
      </c>
      <c r="C249" s="51">
        <v>54.576520000000002</v>
      </c>
      <c r="D249" s="52">
        <v>14549</v>
      </c>
      <c r="E249" s="62"/>
      <c r="F249" s="62" t="s">
        <v>247</v>
      </c>
      <c r="G249" s="53"/>
      <c r="H249" s="53"/>
      <c r="I249" s="88"/>
      <c r="J249" s="71"/>
      <c r="K249" s="89"/>
      <c r="L249" s="75"/>
      <c r="M249" s="89"/>
      <c r="N249" s="78"/>
      <c r="O249" s="78"/>
      <c r="P249" s="88"/>
    </row>
    <row r="250" spans="1:16" ht="19.899999999999999" customHeight="1">
      <c r="A250" s="88">
        <v>75</v>
      </c>
      <c r="B250" s="50" t="s">
        <v>338</v>
      </c>
      <c r="C250" s="51">
        <v>65.715299999999999</v>
      </c>
      <c r="D250" s="52">
        <v>5716</v>
      </c>
      <c r="E250" s="62"/>
      <c r="F250" s="62" t="s">
        <v>247</v>
      </c>
      <c r="G250" s="53"/>
      <c r="H250" s="53"/>
      <c r="I250" s="88" t="s">
        <v>339</v>
      </c>
      <c r="J250" s="71">
        <f>C252+C251+C250</f>
        <v>173.57933</v>
      </c>
      <c r="K250" s="89">
        <f>J250/100</f>
        <v>1.7357933000000001</v>
      </c>
      <c r="L250" s="75">
        <f>D252+D251+D250</f>
        <v>14272</v>
      </c>
      <c r="M250" s="89">
        <f>L250/5000</f>
        <v>2.8544</v>
      </c>
      <c r="N250" s="76">
        <v>2</v>
      </c>
      <c r="O250" s="76" t="s">
        <v>247</v>
      </c>
      <c r="P250" s="88" t="s">
        <v>338</v>
      </c>
    </row>
    <row r="251" spans="1:16" ht="19.899999999999999" customHeight="1">
      <c r="A251" s="88"/>
      <c r="B251" s="50" t="s">
        <v>340</v>
      </c>
      <c r="C251" s="51">
        <v>46.212859999999999</v>
      </c>
      <c r="D251" s="52">
        <v>3966</v>
      </c>
      <c r="E251" s="62" t="s">
        <v>247</v>
      </c>
      <c r="F251" s="62"/>
      <c r="G251" s="53"/>
      <c r="H251" s="53"/>
      <c r="I251" s="88"/>
      <c r="J251" s="71"/>
      <c r="K251" s="89"/>
      <c r="L251" s="75"/>
      <c r="M251" s="89"/>
      <c r="N251" s="77"/>
      <c r="O251" s="77"/>
      <c r="P251" s="88"/>
    </row>
    <row r="252" spans="1:16" ht="19.899999999999999" customHeight="1">
      <c r="A252" s="88"/>
      <c r="B252" s="50" t="s">
        <v>341</v>
      </c>
      <c r="C252" s="51">
        <v>61.65117</v>
      </c>
      <c r="D252" s="52">
        <v>4590</v>
      </c>
      <c r="E252" s="62"/>
      <c r="F252" s="62" t="s">
        <v>247</v>
      </c>
      <c r="G252" s="53"/>
      <c r="H252" s="53"/>
      <c r="I252" s="88"/>
      <c r="J252" s="71"/>
      <c r="K252" s="89"/>
      <c r="L252" s="75"/>
      <c r="M252" s="89"/>
      <c r="N252" s="78"/>
      <c r="O252" s="78"/>
      <c r="P252" s="88"/>
    </row>
    <row r="253" spans="1:16" ht="19.899999999999999" customHeight="1">
      <c r="A253" s="88">
        <v>76</v>
      </c>
      <c r="B253" s="50" t="s">
        <v>342</v>
      </c>
      <c r="C253" s="51">
        <v>58.144579999999998</v>
      </c>
      <c r="D253" s="52">
        <v>3836</v>
      </c>
      <c r="E253" s="62"/>
      <c r="F253" s="62" t="s">
        <v>247</v>
      </c>
      <c r="G253" s="53"/>
      <c r="H253" s="53"/>
      <c r="I253" s="88" t="s">
        <v>343</v>
      </c>
      <c r="J253" s="71">
        <f>C257+C256+C255+C254+C253</f>
        <v>156.74010000000001</v>
      </c>
      <c r="K253" s="89">
        <f>J253/100</f>
        <v>1.567401</v>
      </c>
      <c r="L253" s="75">
        <f>D257+D256+D255+D254+D253</f>
        <v>23943</v>
      </c>
      <c r="M253" s="89">
        <f>L253/5000</f>
        <v>4.7885999999999997</v>
      </c>
      <c r="N253" s="76">
        <v>4</v>
      </c>
      <c r="O253" s="76" t="s">
        <v>247</v>
      </c>
      <c r="P253" s="88" t="s">
        <v>344</v>
      </c>
    </row>
    <row r="254" spans="1:16" ht="19.899999999999999" customHeight="1">
      <c r="A254" s="88"/>
      <c r="B254" s="50" t="s">
        <v>344</v>
      </c>
      <c r="C254" s="51">
        <v>31.236940000000001</v>
      </c>
      <c r="D254" s="52">
        <v>4496</v>
      </c>
      <c r="E254" s="62" t="s">
        <v>247</v>
      </c>
      <c r="F254" s="62"/>
      <c r="G254" s="53"/>
      <c r="H254" s="53"/>
      <c r="I254" s="88"/>
      <c r="J254" s="71"/>
      <c r="K254" s="89"/>
      <c r="L254" s="75"/>
      <c r="M254" s="89"/>
      <c r="N254" s="77"/>
      <c r="O254" s="77"/>
      <c r="P254" s="88"/>
    </row>
    <row r="255" spans="1:16" ht="19.899999999999999" customHeight="1">
      <c r="A255" s="88"/>
      <c r="B255" s="50" t="s">
        <v>345</v>
      </c>
      <c r="C255" s="51">
        <v>7.50223</v>
      </c>
      <c r="D255" s="52">
        <v>6972</v>
      </c>
      <c r="E255" s="62" t="s">
        <v>247</v>
      </c>
      <c r="F255" s="62"/>
      <c r="G255" s="53"/>
      <c r="H255" s="53"/>
      <c r="I255" s="88"/>
      <c r="J255" s="71"/>
      <c r="K255" s="89"/>
      <c r="L255" s="75"/>
      <c r="M255" s="89"/>
      <c r="N255" s="77"/>
      <c r="O255" s="77"/>
      <c r="P255" s="88"/>
    </row>
    <row r="256" spans="1:16" ht="19.899999999999999" customHeight="1">
      <c r="A256" s="88"/>
      <c r="B256" s="50" t="s">
        <v>346</v>
      </c>
      <c r="C256" s="51">
        <v>25.437640000000002</v>
      </c>
      <c r="D256" s="52">
        <v>3637</v>
      </c>
      <c r="E256" s="62" t="s">
        <v>247</v>
      </c>
      <c r="F256" s="62"/>
      <c r="G256" s="53"/>
      <c r="H256" s="53"/>
      <c r="I256" s="88"/>
      <c r="J256" s="71"/>
      <c r="K256" s="89"/>
      <c r="L256" s="75"/>
      <c r="M256" s="89"/>
      <c r="N256" s="77"/>
      <c r="O256" s="77"/>
      <c r="P256" s="88"/>
    </row>
    <row r="257" spans="1:16" ht="19.899999999999999" customHeight="1">
      <c r="A257" s="88"/>
      <c r="B257" s="50" t="s">
        <v>347</v>
      </c>
      <c r="C257" s="51">
        <v>34.418710000000004</v>
      </c>
      <c r="D257" s="52">
        <v>5002</v>
      </c>
      <c r="E257" s="62" t="s">
        <v>247</v>
      </c>
      <c r="F257" s="62"/>
      <c r="G257" s="53"/>
      <c r="H257" s="53"/>
      <c r="I257" s="88"/>
      <c r="J257" s="71"/>
      <c r="K257" s="89"/>
      <c r="L257" s="75"/>
      <c r="M257" s="89"/>
      <c r="N257" s="78"/>
      <c r="O257" s="78"/>
      <c r="P257" s="88"/>
    </row>
    <row r="258" spans="1:16" ht="19.899999999999999" customHeight="1">
      <c r="A258" s="68">
        <v>77</v>
      </c>
      <c r="B258" s="50" t="s">
        <v>348</v>
      </c>
      <c r="C258" s="51">
        <v>97.11399999999999</v>
      </c>
      <c r="D258" s="52">
        <v>6462</v>
      </c>
      <c r="E258" s="62"/>
      <c r="F258" s="62" t="s">
        <v>247</v>
      </c>
      <c r="G258" s="53"/>
      <c r="H258" s="53"/>
      <c r="I258" s="68" t="s">
        <v>348</v>
      </c>
      <c r="J258" s="71">
        <f t="shared" ref="J258" si="8">C259+C258</f>
        <v>157.10028999999997</v>
      </c>
      <c r="K258" s="89">
        <f>J258/100</f>
        <v>1.5710028999999996</v>
      </c>
      <c r="L258" s="75">
        <f t="shared" ref="L258" si="9">D259+D258</f>
        <v>8925</v>
      </c>
      <c r="M258" s="89">
        <f>L258/5000</f>
        <v>1.7849999999999999</v>
      </c>
      <c r="N258" s="76">
        <v>1</v>
      </c>
      <c r="O258" s="76" t="s">
        <v>247</v>
      </c>
      <c r="P258" s="68" t="s">
        <v>348</v>
      </c>
    </row>
    <row r="259" spans="1:16" ht="25.9" customHeight="1">
      <c r="A259" s="70"/>
      <c r="B259" s="50" t="s">
        <v>349</v>
      </c>
      <c r="C259" s="51">
        <v>59.986289999999997</v>
      </c>
      <c r="D259" s="52">
        <v>2463</v>
      </c>
      <c r="E259" s="62"/>
      <c r="F259" s="62" t="s">
        <v>247</v>
      </c>
      <c r="G259" s="53"/>
      <c r="H259" s="53"/>
      <c r="I259" s="70"/>
      <c r="J259" s="71"/>
      <c r="K259" s="89"/>
      <c r="L259" s="75"/>
      <c r="M259" s="89"/>
      <c r="N259" s="78"/>
      <c r="O259" s="78"/>
      <c r="P259" s="70"/>
    </row>
    <row r="260" spans="1:16" ht="19.899999999999999" customHeight="1">
      <c r="A260" s="88">
        <v>78</v>
      </c>
      <c r="B260" s="50" t="s">
        <v>350</v>
      </c>
      <c r="C260" s="51">
        <v>55.793480000000002</v>
      </c>
      <c r="D260" s="52">
        <v>5703</v>
      </c>
      <c r="E260" s="62"/>
      <c r="F260" s="62" t="s">
        <v>247</v>
      </c>
      <c r="G260" s="53"/>
      <c r="H260" s="53"/>
      <c r="I260" s="99" t="s">
        <v>350</v>
      </c>
      <c r="J260" s="71">
        <f t="shared" ref="J260" si="10">C261+C260</f>
        <v>191.25454000000002</v>
      </c>
      <c r="K260" s="89">
        <f>J260/100</f>
        <v>1.9125454000000002</v>
      </c>
      <c r="L260" s="75">
        <f t="shared" ref="L260" si="11">D261+D260</f>
        <v>9306</v>
      </c>
      <c r="M260" s="89">
        <f>L260/5000</f>
        <v>1.8612</v>
      </c>
      <c r="N260" s="76">
        <v>1</v>
      </c>
      <c r="O260" s="76" t="s">
        <v>247</v>
      </c>
      <c r="P260" s="99" t="s">
        <v>350</v>
      </c>
    </row>
    <row r="261" spans="1:16" ht="19.899999999999999" customHeight="1">
      <c r="A261" s="88"/>
      <c r="B261" s="50" t="s">
        <v>351</v>
      </c>
      <c r="C261" s="51">
        <v>135.46106</v>
      </c>
      <c r="D261" s="52">
        <v>3603</v>
      </c>
      <c r="E261" s="62"/>
      <c r="F261" s="62" t="s">
        <v>247</v>
      </c>
      <c r="G261" s="53"/>
      <c r="H261" s="53"/>
      <c r="I261" s="99"/>
      <c r="J261" s="71"/>
      <c r="K261" s="89"/>
      <c r="L261" s="75"/>
      <c r="M261" s="89"/>
      <c r="N261" s="78"/>
      <c r="O261" s="78"/>
      <c r="P261" s="99"/>
    </row>
    <row r="262" spans="1:16" ht="19.899999999999999" customHeight="1">
      <c r="A262" s="68">
        <v>79</v>
      </c>
      <c r="B262" s="50" t="s">
        <v>352</v>
      </c>
      <c r="C262" s="51">
        <v>34.885449999999999</v>
      </c>
      <c r="D262" s="52">
        <v>5719</v>
      </c>
      <c r="E262" s="62" t="s">
        <v>247</v>
      </c>
      <c r="F262" s="62"/>
      <c r="G262" s="53"/>
      <c r="H262" s="53"/>
      <c r="I262" s="100" t="s">
        <v>352</v>
      </c>
      <c r="J262" s="71">
        <f t="shared" ref="J262" si="12">C263+C262</f>
        <v>206.58175</v>
      </c>
      <c r="K262" s="89">
        <f>J262/100</f>
        <v>2.0658175000000001</v>
      </c>
      <c r="L262" s="75">
        <f t="shared" ref="L262" si="13">D263+D262</f>
        <v>9155</v>
      </c>
      <c r="M262" s="89">
        <f>L262/5000</f>
        <v>1.831</v>
      </c>
      <c r="N262" s="76">
        <v>1</v>
      </c>
      <c r="O262" s="76" t="s">
        <v>247</v>
      </c>
      <c r="P262" s="100" t="s">
        <v>353</v>
      </c>
    </row>
    <row r="263" spans="1:16" ht="19.899999999999999" customHeight="1">
      <c r="A263" s="70"/>
      <c r="B263" s="50" t="s">
        <v>353</v>
      </c>
      <c r="C263" s="51">
        <v>171.69630000000001</v>
      </c>
      <c r="D263" s="52">
        <v>3436</v>
      </c>
      <c r="E263" s="62"/>
      <c r="F263" s="62" t="s">
        <v>247</v>
      </c>
      <c r="G263" s="53"/>
      <c r="H263" s="53"/>
      <c r="I263" s="95"/>
      <c r="J263" s="71"/>
      <c r="K263" s="89"/>
      <c r="L263" s="75"/>
      <c r="M263" s="89"/>
      <c r="N263" s="78"/>
      <c r="O263" s="78"/>
      <c r="P263" s="95"/>
    </row>
    <row r="264" spans="1:16" ht="19.899999999999999" customHeight="1">
      <c r="A264" s="68">
        <v>80</v>
      </c>
      <c r="B264" s="50" t="s">
        <v>354</v>
      </c>
      <c r="C264" s="51">
        <v>93.04025</v>
      </c>
      <c r="D264" s="52">
        <v>3482</v>
      </c>
      <c r="E264" s="62"/>
      <c r="F264" s="62" t="s">
        <v>247</v>
      </c>
      <c r="G264" s="53"/>
      <c r="H264" s="53"/>
      <c r="I264" s="68" t="s">
        <v>354</v>
      </c>
      <c r="J264" s="71">
        <f>C265+C264</f>
        <v>142.12888000000001</v>
      </c>
      <c r="K264" s="89">
        <f>J264/100</f>
        <v>1.4212888000000001</v>
      </c>
      <c r="L264" s="75">
        <f>D265+D264</f>
        <v>5605</v>
      </c>
      <c r="M264" s="89">
        <f>L264/5000</f>
        <v>1.121</v>
      </c>
      <c r="N264" s="76">
        <v>1</v>
      </c>
      <c r="O264" s="76" t="s">
        <v>247</v>
      </c>
      <c r="P264" s="68" t="s">
        <v>354</v>
      </c>
    </row>
    <row r="265" spans="1:16" ht="19.899999999999999" customHeight="1">
      <c r="A265" s="70"/>
      <c r="B265" s="50" t="s">
        <v>355</v>
      </c>
      <c r="C265" s="51">
        <v>49.088630000000002</v>
      </c>
      <c r="D265" s="52">
        <v>2123</v>
      </c>
      <c r="E265" s="62" t="s">
        <v>247</v>
      </c>
      <c r="F265" s="62"/>
      <c r="G265" s="53"/>
      <c r="H265" s="53"/>
      <c r="I265" s="70"/>
      <c r="J265" s="71"/>
      <c r="K265" s="89"/>
      <c r="L265" s="75"/>
      <c r="M265" s="89"/>
      <c r="N265" s="78"/>
      <c r="O265" s="78"/>
      <c r="P265" s="70"/>
    </row>
    <row r="266" spans="1:16" ht="19.899999999999999" customHeight="1">
      <c r="A266" s="88">
        <v>81</v>
      </c>
      <c r="B266" s="50" t="s">
        <v>356</v>
      </c>
      <c r="C266" s="51">
        <v>49.337830000000004</v>
      </c>
      <c r="D266" s="52">
        <v>3304</v>
      </c>
      <c r="E266" s="62" t="s">
        <v>247</v>
      </c>
      <c r="F266" s="62"/>
      <c r="G266" s="53"/>
      <c r="H266" s="53"/>
      <c r="I266" s="88" t="s">
        <v>357</v>
      </c>
      <c r="J266" s="71">
        <f>C266+C267</f>
        <v>148.25872000000001</v>
      </c>
      <c r="K266" s="89">
        <f>J266/100</f>
        <v>1.4825872000000002</v>
      </c>
      <c r="L266" s="75">
        <f>D266+D267</f>
        <v>7225</v>
      </c>
      <c r="M266" s="89">
        <f>L266/5000</f>
        <v>1.4450000000000001</v>
      </c>
      <c r="N266" s="76">
        <v>1</v>
      </c>
      <c r="O266" s="76" t="s">
        <v>247</v>
      </c>
      <c r="P266" s="99" t="s">
        <v>356</v>
      </c>
    </row>
    <row r="267" spans="1:16" ht="19.899999999999999" customHeight="1">
      <c r="A267" s="88"/>
      <c r="B267" s="50" t="s">
        <v>358</v>
      </c>
      <c r="C267" s="51">
        <v>98.92089</v>
      </c>
      <c r="D267" s="52">
        <v>3921</v>
      </c>
      <c r="E267" s="62"/>
      <c r="F267" s="62" t="s">
        <v>247</v>
      </c>
      <c r="G267" s="53"/>
      <c r="H267" s="53"/>
      <c r="I267" s="88"/>
      <c r="J267" s="71"/>
      <c r="K267" s="89"/>
      <c r="L267" s="75"/>
      <c r="M267" s="89"/>
      <c r="N267" s="78"/>
      <c r="O267" s="78"/>
      <c r="P267" s="99"/>
    </row>
    <row r="268" spans="1:16" ht="19.899999999999999" customHeight="1">
      <c r="A268" s="88">
        <v>82</v>
      </c>
      <c r="B268" s="50" t="s">
        <v>359</v>
      </c>
      <c r="C268" s="51">
        <v>114.05960999999999</v>
      </c>
      <c r="D268" s="52">
        <v>4828</v>
      </c>
      <c r="E268" s="62"/>
      <c r="F268" s="62" t="s">
        <v>247</v>
      </c>
      <c r="G268" s="53"/>
      <c r="H268" s="53"/>
      <c r="I268" s="99" t="s">
        <v>359</v>
      </c>
      <c r="J268" s="71">
        <f>C268+C269</f>
        <v>166.19427999999999</v>
      </c>
      <c r="K268" s="89">
        <f>J268/100</f>
        <v>1.6619427999999998</v>
      </c>
      <c r="L268" s="75">
        <f>D268+D269</f>
        <v>9351</v>
      </c>
      <c r="M268" s="89">
        <f>L268/5000</f>
        <v>1.8702000000000001</v>
      </c>
      <c r="N268" s="76">
        <v>1</v>
      </c>
      <c r="O268" s="76" t="s">
        <v>247</v>
      </c>
      <c r="P268" s="99" t="s">
        <v>359</v>
      </c>
    </row>
    <row r="269" spans="1:16" ht="19.899999999999999" customHeight="1">
      <c r="A269" s="88"/>
      <c r="B269" s="50" t="s">
        <v>360</v>
      </c>
      <c r="C269" s="51">
        <v>52.13467</v>
      </c>
      <c r="D269" s="52">
        <v>4523</v>
      </c>
      <c r="E269" s="62"/>
      <c r="F269" s="62" t="s">
        <v>247</v>
      </c>
      <c r="G269" s="53"/>
      <c r="H269" s="53"/>
      <c r="I269" s="99"/>
      <c r="J269" s="71"/>
      <c r="K269" s="89"/>
      <c r="L269" s="75"/>
      <c r="M269" s="89"/>
      <c r="N269" s="78"/>
      <c r="O269" s="78"/>
      <c r="P269" s="99" t="s">
        <v>361</v>
      </c>
    </row>
    <row r="270" spans="1:16" ht="19.899999999999999" customHeight="1">
      <c r="A270" s="68">
        <v>83</v>
      </c>
      <c r="B270" s="50" t="s">
        <v>362</v>
      </c>
      <c r="C270" s="51">
        <v>6.2937099999999999</v>
      </c>
      <c r="D270" s="52">
        <v>6108</v>
      </c>
      <c r="E270" s="62"/>
      <c r="F270" s="62" t="s">
        <v>247</v>
      </c>
      <c r="G270" s="53"/>
      <c r="H270" s="53"/>
      <c r="I270" s="96" t="s">
        <v>363</v>
      </c>
      <c r="J270" s="79">
        <f>C270+C271+C272+C273+C274+C275</f>
        <v>54.629860000000001</v>
      </c>
      <c r="K270" s="72">
        <f>J270/5.5</f>
        <v>9.932701818181819</v>
      </c>
      <c r="L270" s="85">
        <f>D275+D274+D273+D272+D271+D270</f>
        <v>22882</v>
      </c>
      <c r="M270" s="72">
        <f>L270/15000</f>
        <v>1.5254666666666667</v>
      </c>
      <c r="N270" s="76">
        <v>5</v>
      </c>
      <c r="O270" s="76" t="s">
        <v>247</v>
      </c>
      <c r="P270" s="96" t="s">
        <v>364</v>
      </c>
    </row>
    <row r="271" spans="1:16" ht="19.899999999999999" customHeight="1">
      <c r="A271" s="69"/>
      <c r="B271" s="50" t="s">
        <v>365</v>
      </c>
      <c r="C271" s="51">
        <v>6.4625300000000001</v>
      </c>
      <c r="D271" s="52">
        <v>2273</v>
      </c>
      <c r="E271" s="62" t="s">
        <v>247</v>
      </c>
      <c r="F271" s="62"/>
      <c r="G271" s="53"/>
      <c r="H271" s="53"/>
      <c r="I271" s="98"/>
      <c r="J271" s="80"/>
      <c r="K271" s="73"/>
      <c r="L271" s="86"/>
      <c r="M271" s="73"/>
      <c r="N271" s="77"/>
      <c r="O271" s="77"/>
      <c r="P271" s="98"/>
    </row>
    <row r="272" spans="1:16" ht="19.899999999999999" customHeight="1">
      <c r="A272" s="69"/>
      <c r="B272" s="50" t="s">
        <v>364</v>
      </c>
      <c r="C272" s="51">
        <v>10.481479999999999</v>
      </c>
      <c r="D272" s="52">
        <v>4560</v>
      </c>
      <c r="E272" s="62"/>
      <c r="F272" s="62" t="s">
        <v>247</v>
      </c>
      <c r="G272" s="53"/>
      <c r="H272" s="53"/>
      <c r="I272" s="98"/>
      <c r="J272" s="80"/>
      <c r="K272" s="73"/>
      <c r="L272" s="86"/>
      <c r="M272" s="73"/>
      <c r="N272" s="77"/>
      <c r="O272" s="77"/>
      <c r="P272" s="98"/>
    </row>
    <row r="273" spans="1:16" ht="19.899999999999999" customHeight="1">
      <c r="A273" s="69"/>
      <c r="B273" s="50" t="s">
        <v>366</v>
      </c>
      <c r="C273" s="51">
        <v>8.6663699999999988</v>
      </c>
      <c r="D273" s="52">
        <v>4282</v>
      </c>
      <c r="E273" s="62"/>
      <c r="F273" s="62" t="s">
        <v>247</v>
      </c>
      <c r="G273" s="53"/>
      <c r="H273" s="53"/>
      <c r="I273" s="98"/>
      <c r="J273" s="80"/>
      <c r="K273" s="73"/>
      <c r="L273" s="86"/>
      <c r="M273" s="73"/>
      <c r="N273" s="77"/>
      <c r="O273" s="77"/>
      <c r="P273" s="98"/>
    </row>
    <row r="274" spans="1:16" ht="19.899999999999999" customHeight="1">
      <c r="A274" s="69"/>
      <c r="B274" s="50" t="s">
        <v>367</v>
      </c>
      <c r="C274" s="51">
        <v>15.2424</v>
      </c>
      <c r="D274" s="52">
        <v>1793</v>
      </c>
      <c r="E274" s="62" t="s">
        <v>247</v>
      </c>
      <c r="F274" s="62"/>
      <c r="G274" s="53"/>
      <c r="H274" s="53"/>
      <c r="I274" s="98"/>
      <c r="J274" s="80"/>
      <c r="K274" s="73"/>
      <c r="L274" s="86"/>
      <c r="M274" s="73"/>
      <c r="N274" s="77"/>
      <c r="O274" s="77"/>
      <c r="P274" s="98"/>
    </row>
    <row r="275" spans="1:16" ht="19.899999999999999" customHeight="1">
      <c r="A275" s="70"/>
      <c r="B275" s="50" t="s">
        <v>368</v>
      </c>
      <c r="C275" s="51">
        <v>7.4833699999999999</v>
      </c>
      <c r="D275" s="52">
        <v>3866</v>
      </c>
      <c r="E275" s="62"/>
      <c r="F275" s="62" t="s">
        <v>247</v>
      </c>
      <c r="G275" s="53"/>
      <c r="H275" s="53"/>
      <c r="I275" s="97"/>
      <c r="J275" s="81"/>
      <c r="K275" s="74"/>
      <c r="L275" s="87"/>
      <c r="M275" s="74"/>
      <c r="N275" s="78"/>
      <c r="O275" s="78"/>
      <c r="P275" s="97"/>
    </row>
    <row r="276" spans="1:16" ht="19.899999999999999" customHeight="1">
      <c r="A276" s="68">
        <v>84</v>
      </c>
      <c r="B276" s="50" t="s">
        <v>369</v>
      </c>
      <c r="C276" s="51">
        <v>49.268010000000004</v>
      </c>
      <c r="D276" s="52">
        <v>5980</v>
      </c>
      <c r="E276" s="62" t="s">
        <v>247</v>
      </c>
      <c r="F276" s="62"/>
      <c r="G276" s="53"/>
      <c r="H276" s="53"/>
      <c r="I276" s="96" t="s">
        <v>370</v>
      </c>
      <c r="J276" s="71">
        <f>C276+C277</f>
        <v>74.676780000000008</v>
      </c>
      <c r="K276" s="89">
        <f>J276/100</f>
        <v>0.74676780000000009</v>
      </c>
      <c r="L276" s="75">
        <f>D276+D277</f>
        <v>9928</v>
      </c>
      <c r="M276" s="89">
        <f>L276/5000</f>
        <v>1.9856</v>
      </c>
      <c r="N276" s="76">
        <v>1</v>
      </c>
      <c r="O276" s="76" t="s">
        <v>247</v>
      </c>
      <c r="P276" s="96" t="s">
        <v>370</v>
      </c>
    </row>
    <row r="277" spans="1:16" ht="19.899999999999999" customHeight="1">
      <c r="A277" s="70"/>
      <c r="B277" s="50" t="s">
        <v>370</v>
      </c>
      <c r="C277" s="51">
        <v>25.408770000000001</v>
      </c>
      <c r="D277" s="52">
        <v>3948</v>
      </c>
      <c r="E277" s="62" t="s">
        <v>247</v>
      </c>
      <c r="F277" s="62"/>
      <c r="G277" s="53"/>
      <c r="H277" s="53"/>
      <c r="I277" s="97"/>
      <c r="J277" s="71"/>
      <c r="K277" s="89"/>
      <c r="L277" s="75"/>
      <c r="M277" s="89"/>
      <c r="N277" s="78"/>
      <c r="O277" s="78"/>
      <c r="P277" s="97"/>
    </row>
    <row r="278" spans="1:16" ht="19.899999999999999" customHeight="1">
      <c r="A278" s="68">
        <v>85</v>
      </c>
      <c r="B278" s="50" t="s">
        <v>371</v>
      </c>
      <c r="C278" s="51">
        <v>70.172749999999994</v>
      </c>
      <c r="D278" s="52">
        <v>6641</v>
      </c>
      <c r="E278" s="62"/>
      <c r="F278" s="62" t="s">
        <v>247</v>
      </c>
      <c r="G278" s="53"/>
      <c r="H278" s="53"/>
      <c r="I278" s="68" t="s">
        <v>372</v>
      </c>
      <c r="J278" s="93">
        <f>C280+C279+C278</f>
        <v>158.50527</v>
      </c>
      <c r="K278" s="90">
        <f>J278/100</f>
        <v>1.5850526999999999</v>
      </c>
      <c r="L278" s="85">
        <f>D280+D279+D278</f>
        <v>18636</v>
      </c>
      <c r="M278" s="72">
        <f>L278/5000</f>
        <v>3.7271999999999998</v>
      </c>
      <c r="N278" s="76">
        <v>2</v>
      </c>
      <c r="O278" s="76" t="s">
        <v>247</v>
      </c>
      <c r="P278" s="68" t="s">
        <v>361</v>
      </c>
    </row>
    <row r="279" spans="1:16" ht="19.899999999999999" customHeight="1">
      <c r="A279" s="69"/>
      <c r="B279" s="50" t="s">
        <v>361</v>
      </c>
      <c r="C279" s="51">
        <v>20.073</v>
      </c>
      <c r="D279" s="52">
        <v>6719</v>
      </c>
      <c r="E279" s="62" t="s">
        <v>247</v>
      </c>
      <c r="F279" s="62"/>
      <c r="G279" s="53"/>
      <c r="H279" s="53"/>
      <c r="I279" s="69"/>
      <c r="J279" s="94"/>
      <c r="K279" s="91"/>
      <c r="L279" s="94"/>
      <c r="M279" s="73"/>
      <c r="N279" s="77"/>
      <c r="O279" s="77"/>
      <c r="P279" s="69"/>
    </row>
    <row r="280" spans="1:16" ht="19.899999999999999" customHeight="1">
      <c r="A280" s="70"/>
      <c r="B280" s="50" t="s">
        <v>372</v>
      </c>
      <c r="C280" s="51">
        <v>68.259520000000009</v>
      </c>
      <c r="D280" s="52">
        <v>5276</v>
      </c>
      <c r="E280" s="62"/>
      <c r="F280" s="62" t="s">
        <v>247</v>
      </c>
      <c r="G280" s="53"/>
      <c r="H280" s="53"/>
      <c r="I280" s="70"/>
      <c r="J280" s="95"/>
      <c r="K280" s="92"/>
      <c r="L280" s="95"/>
      <c r="M280" s="74"/>
      <c r="N280" s="78"/>
      <c r="O280" s="78"/>
      <c r="P280" s="70"/>
    </row>
    <row r="281" spans="1:16" ht="19.899999999999999" customHeight="1">
      <c r="A281" s="88">
        <v>86</v>
      </c>
      <c r="B281" s="50" t="s">
        <v>373</v>
      </c>
      <c r="C281" s="51">
        <v>38.816499999999998</v>
      </c>
      <c r="D281" s="52">
        <v>1672</v>
      </c>
      <c r="E281" s="62" t="s">
        <v>247</v>
      </c>
      <c r="F281" s="62"/>
      <c r="G281" s="53"/>
      <c r="H281" s="53"/>
      <c r="I281" s="88" t="s">
        <v>374</v>
      </c>
      <c r="J281" s="71">
        <f>C283+C282+C281</f>
        <v>135.81405999999998</v>
      </c>
      <c r="K281" s="90">
        <f>J281/100</f>
        <v>1.3581405999999998</v>
      </c>
      <c r="L281" s="75">
        <f>D281+D282+D283</f>
        <v>8800</v>
      </c>
      <c r="M281" s="89">
        <f>L281/5000</f>
        <v>1.76</v>
      </c>
      <c r="N281" s="76">
        <v>2</v>
      </c>
      <c r="O281" s="76" t="s">
        <v>247</v>
      </c>
      <c r="P281" s="88" t="s">
        <v>374</v>
      </c>
    </row>
    <row r="282" spans="1:16" ht="19.899999999999999" customHeight="1">
      <c r="A282" s="88"/>
      <c r="B282" s="50" t="s">
        <v>375</v>
      </c>
      <c r="C282" s="51">
        <v>60.071480000000001</v>
      </c>
      <c r="D282" s="52">
        <v>3726</v>
      </c>
      <c r="E282" s="62"/>
      <c r="F282" s="62" t="s">
        <v>247</v>
      </c>
      <c r="G282" s="53"/>
      <c r="H282" s="53"/>
      <c r="I282" s="88"/>
      <c r="J282" s="71"/>
      <c r="K282" s="91"/>
      <c r="L282" s="75"/>
      <c r="M282" s="89"/>
      <c r="N282" s="77"/>
      <c r="O282" s="77"/>
      <c r="P282" s="88"/>
    </row>
    <row r="283" spans="1:16" ht="19.899999999999999" customHeight="1">
      <c r="A283" s="88"/>
      <c r="B283" s="50" t="s">
        <v>374</v>
      </c>
      <c r="C283" s="51">
        <v>36.926079999999999</v>
      </c>
      <c r="D283" s="52">
        <v>3402</v>
      </c>
      <c r="E283" s="62" t="s">
        <v>247</v>
      </c>
      <c r="F283" s="62"/>
      <c r="G283" s="53"/>
      <c r="H283" s="53"/>
      <c r="I283" s="88"/>
      <c r="J283" s="71"/>
      <c r="K283" s="92"/>
      <c r="L283" s="75"/>
      <c r="M283" s="89"/>
      <c r="N283" s="78"/>
      <c r="O283" s="78"/>
      <c r="P283" s="88"/>
    </row>
    <row r="284" spans="1:16" ht="19.899999999999999" customHeight="1">
      <c r="A284" s="68">
        <v>87</v>
      </c>
      <c r="B284" s="50" t="s">
        <v>376</v>
      </c>
      <c r="C284" s="51">
        <v>56.323399999999999</v>
      </c>
      <c r="D284" s="52">
        <v>8139</v>
      </c>
      <c r="E284" s="62"/>
      <c r="F284" s="62" t="s">
        <v>247</v>
      </c>
      <c r="G284" s="53"/>
      <c r="H284" s="53"/>
      <c r="I284" s="68" t="s">
        <v>376</v>
      </c>
      <c r="J284" s="71">
        <f>C286+C285+C284</f>
        <v>156.02284</v>
      </c>
      <c r="K284" s="90">
        <f>J284/100</f>
        <v>1.5602284</v>
      </c>
      <c r="L284" s="75">
        <f>D284+D285+D286</f>
        <v>17349</v>
      </c>
      <c r="M284" s="72">
        <f>L284/5000</f>
        <v>3.4698000000000002</v>
      </c>
      <c r="N284" s="76">
        <v>2</v>
      </c>
      <c r="O284" s="76" t="s">
        <v>247</v>
      </c>
      <c r="P284" s="68" t="s">
        <v>376</v>
      </c>
    </row>
    <row r="285" spans="1:16" ht="19.899999999999999" customHeight="1">
      <c r="A285" s="69"/>
      <c r="B285" s="50" t="s">
        <v>377</v>
      </c>
      <c r="C285" s="51">
        <v>42.527839999999998</v>
      </c>
      <c r="D285" s="52">
        <v>2694</v>
      </c>
      <c r="E285" s="62" t="s">
        <v>247</v>
      </c>
      <c r="F285" s="62"/>
      <c r="G285" s="53"/>
      <c r="H285" s="53"/>
      <c r="I285" s="69"/>
      <c r="J285" s="71"/>
      <c r="K285" s="91"/>
      <c r="L285" s="75"/>
      <c r="M285" s="73"/>
      <c r="N285" s="77"/>
      <c r="O285" s="77"/>
      <c r="P285" s="69"/>
    </row>
    <row r="286" spans="1:16" ht="19.899999999999999" customHeight="1">
      <c r="A286" s="70"/>
      <c r="B286" s="50" t="s">
        <v>378</v>
      </c>
      <c r="C286" s="51">
        <v>57.171599999999998</v>
      </c>
      <c r="D286" s="52">
        <v>6516</v>
      </c>
      <c r="E286" s="62"/>
      <c r="F286" s="62" t="s">
        <v>247</v>
      </c>
      <c r="G286" s="53"/>
      <c r="H286" s="53"/>
      <c r="I286" s="70"/>
      <c r="J286" s="71"/>
      <c r="K286" s="92"/>
      <c r="L286" s="75"/>
      <c r="M286" s="74"/>
      <c r="N286" s="78"/>
      <c r="O286" s="78"/>
      <c r="P286" s="70"/>
    </row>
    <row r="287" spans="1:16" ht="19.899999999999999" customHeight="1">
      <c r="A287" s="88">
        <v>88</v>
      </c>
      <c r="B287" s="50" t="s">
        <v>379</v>
      </c>
      <c r="C287" s="51">
        <v>20.782489999999999</v>
      </c>
      <c r="D287" s="52">
        <v>1581</v>
      </c>
      <c r="E287" s="62" t="s">
        <v>247</v>
      </c>
      <c r="F287" s="62"/>
      <c r="G287" s="53"/>
      <c r="H287" s="53"/>
      <c r="I287" s="88" t="s">
        <v>380</v>
      </c>
      <c r="J287" s="71">
        <f>C288+C287</f>
        <v>76.686189999999996</v>
      </c>
      <c r="K287" s="89">
        <f>J287/100</f>
        <v>0.76686189999999999</v>
      </c>
      <c r="L287" s="75">
        <f>D288+D287</f>
        <v>4221</v>
      </c>
      <c r="M287" s="89">
        <f>L287/5000</f>
        <v>0.84419999999999995</v>
      </c>
      <c r="N287" s="76">
        <v>1</v>
      </c>
      <c r="O287" s="76" t="s">
        <v>247</v>
      </c>
      <c r="P287" s="88" t="s">
        <v>380</v>
      </c>
    </row>
    <row r="288" spans="1:16" ht="19.899999999999999" customHeight="1">
      <c r="A288" s="88"/>
      <c r="B288" s="50" t="s">
        <v>380</v>
      </c>
      <c r="C288" s="51">
        <v>55.903700000000001</v>
      </c>
      <c r="D288" s="52">
        <v>2640</v>
      </c>
      <c r="E288" s="62"/>
      <c r="F288" s="62" t="s">
        <v>247</v>
      </c>
      <c r="G288" s="53"/>
      <c r="H288" s="53"/>
      <c r="I288" s="88"/>
      <c r="J288" s="71"/>
      <c r="K288" s="89"/>
      <c r="L288" s="75"/>
      <c r="M288" s="89"/>
      <c r="N288" s="78"/>
      <c r="O288" s="78"/>
      <c r="P288" s="88"/>
    </row>
    <row r="289" spans="1:16" ht="19.899999999999999" customHeight="1">
      <c r="A289" s="68">
        <v>89</v>
      </c>
      <c r="B289" s="50" t="s">
        <v>381</v>
      </c>
      <c r="C289" s="51">
        <v>63.592640000000003</v>
      </c>
      <c r="D289" s="52">
        <v>4033</v>
      </c>
      <c r="E289" s="62"/>
      <c r="F289" s="62" t="s">
        <v>247</v>
      </c>
      <c r="G289" s="53"/>
      <c r="H289" s="53"/>
      <c r="I289" s="68" t="s">
        <v>382</v>
      </c>
      <c r="J289" s="79">
        <f>C294+C293+C292+C291+C290+C289</f>
        <v>179.71796999999998</v>
      </c>
      <c r="K289" s="72">
        <f>J289/100</f>
        <v>1.7971796999999998</v>
      </c>
      <c r="L289" s="85">
        <f>D294+D293+D292+D291+D290+D289</f>
        <v>30521</v>
      </c>
      <c r="M289" s="72">
        <f>L289/5000</f>
        <v>6.1041999999999996</v>
      </c>
      <c r="N289" s="76">
        <v>5</v>
      </c>
      <c r="O289" s="76" t="s">
        <v>247</v>
      </c>
      <c r="P289" s="68" t="s">
        <v>383</v>
      </c>
    </row>
    <row r="290" spans="1:16" ht="19.899999999999999" customHeight="1">
      <c r="A290" s="69"/>
      <c r="B290" s="50" t="s">
        <v>383</v>
      </c>
      <c r="C290" s="51">
        <v>6.49</v>
      </c>
      <c r="D290" s="52">
        <v>9370</v>
      </c>
      <c r="E290" s="62" t="s">
        <v>247</v>
      </c>
      <c r="F290" s="62"/>
      <c r="G290" s="53"/>
      <c r="H290" s="53"/>
      <c r="I290" s="69"/>
      <c r="J290" s="80"/>
      <c r="K290" s="73"/>
      <c r="L290" s="86"/>
      <c r="M290" s="73"/>
      <c r="N290" s="77"/>
      <c r="O290" s="77"/>
      <c r="P290" s="69"/>
    </row>
    <row r="291" spans="1:16" ht="19.899999999999999" customHeight="1">
      <c r="A291" s="69"/>
      <c r="B291" s="50" t="s">
        <v>384</v>
      </c>
      <c r="C291" s="51">
        <v>22.985489999999999</v>
      </c>
      <c r="D291" s="52">
        <v>5121</v>
      </c>
      <c r="E291" s="62" t="s">
        <v>247</v>
      </c>
      <c r="F291" s="62"/>
      <c r="G291" s="53"/>
      <c r="H291" s="53"/>
      <c r="I291" s="69"/>
      <c r="J291" s="80"/>
      <c r="K291" s="73"/>
      <c r="L291" s="86"/>
      <c r="M291" s="73"/>
      <c r="N291" s="77"/>
      <c r="O291" s="77"/>
      <c r="P291" s="69"/>
    </row>
    <row r="292" spans="1:16" ht="19.899999999999999" customHeight="1">
      <c r="A292" s="69"/>
      <c r="B292" s="50" t="s">
        <v>385</v>
      </c>
      <c r="C292" s="51">
        <v>18.021180000000001</v>
      </c>
      <c r="D292" s="52">
        <v>4426</v>
      </c>
      <c r="E292" s="62" t="s">
        <v>247</v>
      </c>
      <c r="F292" s="62"/>
      <c r="G292" s="53"/>
      <c r="H292" s="53"/>
      <c r="I292" s="69"/>
      <c r="J292" s="80"/>
      <c r="K292" s="73"/>
      <c r="L292" s="86"/>
      <c r="M292" s="73"/>
      <c r="N292" s="77"/>
      <c r="O292" s="77"/>
      <c r="P292" s="69"/>
    </row>
    <row r="293" spans="1:16" ht="19.899999999999999" customHeight="1">
      <c r="A293" s="69"/>
      <c r="B293" s="50" t="s">
        <v>386</v>
      </c>
      <c r="C293" s="51">
        <v>33.648330000000001</v>
      </c>
      <c r="D293" s="52">
        <v>3859</v>
      </c>
      <c r="E293" s="62" t="s">
        <v>247</v>
      </c>
      <c r="F293" s="62"/>
      <c r="G293" s="53"/>
      <c r="H293" s="53"/>
      <c r="I293" s="69"/>
      <c r="J293" s="80"/>
      <c r="K293" s="73"/>
      <c r="L293" s="86"/>
      <c r="M293" s="73"/>
      <c r="N293" s="77"/>
      <c r="O293" s="77"/>
      <c r="P293" s="69"/>
    </row>
    <row r="294" spans="1:16" ht="19.899999999999999" customHeight="1">
      <c r="A294" s="70"/>
      <c r="B294" s="50" t="s">
        <v>387</v>
      </c>
      <c r="C294" s="51">
        <v>34.980330000000002</v>
      </c>
      <c r="D294" s="52">
        <v>3712</v>
      </c>
      <c r="E294" s="62" t="s">
        <v>247</v>
      </c>
      <c r="F294" s="62"/>
      <c r="G294" s="53"/>
      <c r="H294" s="53"/>
      <c r="I294" s="70"/>
      <c r="J294" s="81"/>
      <c r="K294" s="74"/>
      <c r="L294" s="87"/>
      <c r="M294" s="74"/>
      <c r="N294" s="78"/>
      <c r="O294" s="78"/>
      <c r="P294" s="70" t="s">
        <v>378</v>
      </c>
    </row>
    <row r="295" spans="1:16" ht="19.899999999999999" customHeight="1">
      <c r="A295" s="68">
        <v>90</v>
      </c>
      <c r="B295" s="50" t="s">
        <v>388</v>
      </c>
      <c r="C295" s="51">
        <v>38.5398</v>
      </c>
      <c r="D295" s="52">
        <v>3496</v>
      </c>
      <c r="E295" s="62" t="s">
        <v>247</v>
      </c>
      <c r="F295" s="62"/>
      <c r="G295" s="53"/>
      <c r="H295" s="53"/>
      <c r="I295" s="68" t="s">
        <v>388</v>
      </c>
      <c r="J295" s="79">
        <f>C296+C295</f>
        <v>69.318010000000001</v>
      </c>
      <c r="K295" s="89">
        <f>J295/100</f>
        <v>0.69318009999999997</v>
      </c>
      <c r="L295" s="75">
        <f>D296+D295</f>
        <v>6551</v>
      </c>
      <c r="M295" s="89">
        <f>L295/5000</f>
        <v>1.3102</v>
      </c>
      <c r="N295" s="76">
        <v>1</v>
      </c>
      <c r="O295" s="76" t="s">
        <v>247</v>
      </c>
      <c r="P295" s="68" t="s">
        <v>389</v>
      </c>
    </row>
    <row r="296" spans="1:16" ht="19.899999999999999" customHeight="1">
      <c r="A296" s="69"/>
      <c r="B296" s="57" t="s">
        <v>389</v>
      </c>
      <c r="C296" s="56">
        <v>30.778209999999998</v>
      </c>
      <c r="D296" s="55">
        <v>3055</v>
      </c>
      <c r="E296" s="62" t="s">
        <v>247</v>
      </c>
      <c r="F296" s="62"/>
      <c r="G296" s="53"/>
      <c r="H296" s="53"/>
      <c r="I296" s="69"/>
      <c r="J296" s="81"/>
      <c r="K296" s="89"/>
      <c r="L296" s="75"/>
      <c r="M296" s="89"/>
      <c r="N296" s="78"/>
      <c r="O296" s="78"/>
      <c r="P296" s="69"/>
    </row>
    <row r="297" spans="1:16" ht="19.899999999999999" customHeight="1">
      <c r="A297" s="88">
        <v>91</v>
      </c>
      <c r="B297" s="50" t="s">
        <v>390</v>
      </c>
      <c r="C297" s="51">
        <v>37.488230000000001</v>
      </c>
      <c r="D297" s="52">
        <v>5204</v>
      </c>
      <c r="E297" s="62" t="s">
        <v>247</v>
      </c>
      <c r="F297" s="62"/>
      <c r="G297" s="53"/>
      <c r="H297" s="53"/>
      <c r="I297" s="88" t="s">
        <v>391</v>
      </c>
      <c r="J297" s="79">
        <f>C299+C298+C297</f>
        <v>101.00788</v>
      </c>
      <c r="K297" s="90">
        <f>J297/100</f>
        <v>1.0100788000000001</v>
      </c>
      <c r="L297" s="85">
        <f>D299+D298+D297</f>
        <v>12131</v>
      </c>
      <c r="M297" s="72">
        <f>L297/5000</f>
        <v>2.4262000000000001</v>
      </c>
      <c r="N297" s="76">
        <v>2</v>
      </c>
      <c r="O297" s="76" t="s">
        <v>247</v>
      </c>
      <c r="P297" s="88" t="s">
        <v>391</v>
      </c>
    </row>
    <row r="298" spans="1:16" ht="19.899999999999999" customHeight="1">
      <c r="A298" s="88"/>
      <c r="B298" s="50" t="s">
        <v>392</v>
      </c>
      <c r="C298" s="51">
        <v>26.829430000000002</v>
      </c>
      <c r="D298" s="52">
        <v>3035</v>
      </c>
      <c r="E298" s="62" t="s">
        <v>247</v>
      </c>
      <c r="F298" s="62"/>
      <c r="G298" s="53"/>
      <c r="H298" s="53"/>
      <c r="I298" s="88" t="s">
        <v>391</v>
      </c>
      <c r="J298" s="80"/>
      <c r="K298" s="91"/>
      <c r="L298" s="86"/>
      <c r="M298" s="73"/>
      <c r="N298" s="77"/>
      <c r="O298" s="77"/>
      <c r="P298" s="88" t="s">
        <v>391</v>
      </c>
    </row>
    <row r="299" spans="1:16" ht="19.899999999999999" customHeight="1">
      <c r="A299" s="88"/>
      <c r="B299" s="50" t="s">
        <v>391</v>
      </c>
      <c r="C299" s="51">
        <v>36.690219999999997</v>
      </c>
      <c r="D299" s="52">
        <v>3892</v>
      </c>
      <c r="E299" s="62" t="s">
        <v>247</v>
      </c>
      <c r="F299" s="62"/>
      <c r="G299" s="53"/>
      <c r="H299" s="53"/>
      <c r="I299" s="88"/>
      <c r="J299" s="81"/>
      <c r="K299" s="92"/>
      <c r="L299" s="87"/>
      <c r="M299" s="74"/>
      <c r="N299" s="78"/>
      <c r="O299" s="78"/>
      <c r="P299" s="88"/>
    </row>
    <row r="300" spans="1:16" ht="19.899999999999999" customHeight="1">
      <c r="A300" s="88">
        <v>92</v>
      </c>
      <c r="B300" s="50" t="s">
        <v>393</v>
      </c>
      <c r="C300" s="51">
        <v>26.690540000000002</v>
      </c>
      <c r="D300" s="52">
        <v>4361</v>
      </c>
      <c r="E300" s="62" t="s">
        <v>247</v>
      </c>
      <c r="F300" s="62"/>
      <c r="G300" s="53"/>
      <c r="H300" s="53"/>
      <c r="I300" s="88" t="s">
        <v>393</v>
      </c>
      <c r="J300" s="71">
        <f>C303+C302+C301+C300</f>
        <v>105.55812</v>
      </c>
      <c r="K300" s="89">
        <f>J300/100</f>
        <v>1.0555812</v>
      </c>
      <c r="L300" s="75">
        <f>D303+D302+D301+D300</f>
        <v>14449</v>
      </c>
      <c r="M300" s="89">
        <f>L300/5000</f>
        <v>2.8898000000000001</v>
      </c>
      <c r="N300" s="76">
        <v>3</v>
      </c>
      <c r="O300" s="76" t="s">
        <v>247</v>
      </c>
      <c r="P300" s="88" t="s">
        <v>393</v>
      </c>
    </row>
    <row r="301" spans="1:16" ht="19.899999999999999" customHeight="1">
      <c r="A301" s="88"/>
      <c r="B301" s="50" t="s">
        <v>394</v>
      </c>
      <c r="C301" s="51">
        <v>21.056729999999998</v>
      </c>
      <c r="D301" s="52">
        <v>3423</v>
      </c>
      <c r="E301" s="62" t="s">
        <v>247</v>
      </c>
      <c r="F301" s="62"/>
      <c r="G301" s="53"/>
      <c r="H301" s="53"/>
      <c r="I301" s="88"/>
      <c r="J301" s="71"/>
      <c r="K301" s="89"/>
      <c r="L301" s="75"/>
      <c r="M301" s="89"/>
      <c r="N301" s="77"/>
      <c r="O301" s="77"/>
      <c r="P301" s="88"/>
    </row>
    <row r="302" spans="1:16" ht="19.899999999999999" customHeight="1">
      <c r="A302" s="88"/>
      <c r="B302" s="50" t="s">
        <v>395</v>
      </c>
      <c r="C302" s="51">
        <v>30.332890000000003</v>
      </c>
      <c r="D302" s="52">
        <v>4173</v>
      </c>
      <c r="E302" s="62" t="s">
        <v>247</v>
      </c>
      <c r="F302" s="62"/>
      <c r="G302" s="53"/>
      <c r="H302" s="53"/>
      <c r="I302" s="88"/>
      <c r="J302" s="71"/>
      <c r="K302" s="89"/>
      <c r="L302" s="75"/>
      <c r="M302" s="89"/>
      <c r="N302" s="77"/>
      <c r="O302" s="77"/>
      <c r="P302" s="88"/>
    </row>
    <row r="303" spans="1:16" ht="19.899999999999999" customHeight="1">
      <c r="A303" s="88"/>
      <c r="B303" s="50" t="s">
        <v>396</v>
      </c>
      <c r="C303" s="51">
        <v>27.477959999999999</v>
      </c>
      <c r="D303" s="52">
        <v>2492</v>
      </c>
      <c r="E303" s="62" t="s">
        <v>247</v>
      </c>
      <c r="F303" s="62"/>
      <c r="G303" s="53"/>
      <c r="H303" s="53"/>
      <c r="I303" s="88"/>
      <c r="J303" s="71"/>
      <c r="K303" s="89"/>
      <c r="L303" s="75"/>
      <c r="M303" s="89"/>
      <c r="N303" s="78"/>
      <c r="O303" s="78"/>
      <c r="P303" s="88"/>
    </row>
    <row r="304" spans="1:16" ht="19.899999999999999" customHeight="1">
      <c r="A304" s="68">
        <v>93</v>
      </c>
      <c r="B304" s="50" t="s">
        <v>397</v>
      </c>
      <c r="C304" s="51">
        <v>39.19735</v>
      </c>
      <c r="D304" s="52">
        <v>10719</v>
      </c>
      <c r="E304" s="62" t="s">
        <v>247</v>
      </c>
      <c r="F304" s="62"/>
      <c r="G304" s="53"/>
      <c r="H304" s="53"/>
      <c r="I304" s="68" t="s">
        <v>398</v>
      </c>
      <c r="J304" s="79">
        <f>C308+C307+C306+C305+C304</f>
        <v>169.21092999999999</v>
      </c>
      <c r="K304" s="72">
        <f>J304/100</f>
        <v>1.6921092999999998</v>
      </c>
      <c r="L304" s="85">
        <f>D308+D307+D306+D305+D304</f>
        <v>24433</v>
      </c>
      <c r="M304" s="72">
        <f t="shared" ref="M304" si="14">L304/5000</f>
        <v>4.8865999999999996</v>
      </c>
      <c r="N304" s="76">
        <v>4</v>
      </c>
      <c r="O304" s="76" t="s">
        <v>247</v>
      </c>
      <c r="P304" s="68" t="s">
        <v>397</v>
      </c>
    </row>
    <row r="305" spans="1:16" ht="19.899999999999999" customHeight="1">
      <c r="A305" s="69"/>
      <c r="B305" s="50" t="s">
        <v>399</v>
      </c>
      <c r="C305" s="51">
        <v>47.846019999999996</v>
      </c>
      <c r="D305" s="52">
        <v>3414</v>
      </c>
      <c r="E305" s="62" t="s">
        <v>247</v>
      </c>
      <c r="F305" s="62"/>
      <c r="G305" s="53"/>
      <c r="H305" s="53"/>
      <c r="I305" s="69" t="s">
        <v>360</v>
      </c>
      <c r="J305" s="80"/>
      <c r="K305" s="73"/>
      <c r="L305" s="86"/>
      <c r="M305" s="73"/>
      <c r="N305" s="77"/>
      <c r="O305" s="77"/>
      <c r="P305" s="69" t="s">
        <v>360</v>
      </c>
    </row>
    <row r="306" spans="1:16" ht="19.899999999999999" customHeight="1">
      <c r="A306" s="69"/>
      <c r="B306" s="50" t="s">
        <v>360</v>
      </c>
      <c r="C306" s="51">
        <v>35.720529999999997</v>
      </c>
      <c r="D306" s="52">
        <v>3899</v>
      </c>
      <c r="E306" s="62" t="s">
        <v>247</v>
      </c>
      <c r="F306" s="62"/>
      <c r="G306" s="53"/>
      <c r="H306" s="53"/>
      <c r="I306" s="69"/>
      <c r="J306" s="80"/>
      <c r="K306" s="73"/>
      <c r="L306" s="86"/>
      <c r="M306" s="73"/>
      <c r="N306" s="77"/>
      <c r="O306" s="77"/>
      <c r="P306" s="69"/>
    </row>
    <row r="307" spans="1:16" ht="19.899999999999999" customHeight="1">
      <c r="A307" s="69"/>
      <c r="B307" s="50" t="s">
        <v>400</v>
      </c>
      <c r="C307" s="51">
        <v>23.33672</v>
      </c>
      <c r="D307" s="52">
        <v>2703</v>
      </c>
      <c r="E307" s="62" t="s">
        <v>247</v>
      </c>
      <c r="F307" s="62"/>
      <c r="G307" s="53"/>
      <c r="H307" s="53"/>
      <c r="I307" s="69"/>
      <c r="J307" s="80"/>
      <c r="K307" s="73"/>
      <c r="L307" s="86"/>
      <c r="M307" s="73"/>
      <c r="N307" s="77"/>
      <c r="O307" s="77"/>
      <c r="P307" s="69"/>
    </row>
    <row r="308" spans="1:16" ht="19.899999999999999" customHeight="1">
      <c r="A308" s="70"/>
      <c r="B308" s="50" t="s">
        <v>401</v>
      </c>
      <c r="C308" s="51">
        <v>23.110309999999998</v>
      </c>
      <c r="D308" s="52">
        <v>3698</v>
      </c>
      <c r="E308" s="62" t="s">
        <v>247</v>
      </c>
      <c r="F308" s="62"/>
      <c r="G308" s="53"/>
      <c r="H308" s="53"/>
      <c r="I308" s="70"/>
      <c r="J308" s="81"/>
      <c r="K308" s="74"/>
      <c r="L308" s="87"/>
      <c r="M308" s="74"/>
      <c r="N308" s="78"/>
      <c r="O308" s="78"/>
      <c r="P308" s="70"/>
    </row>
    <row r="309" spans="1:16" ht="25.15" customHeight="1">
      <c r="A309" s="88">
        <v>94</v>
      </c>
      <c r="B309" s="50" t="s">
        <v>402</v>
      </c>
      <c r="C309" s="51">
        <v>52.325270000000003</v>
      </c>
      <c r="D309" s="52">
        <v>7955</v>
      </c>
      <c r="E309" s="62"/>
      <c r="F309" s="62" t="s">
        <v>247</v>
      </c>
      <c r="G309" s="53"/>
      <c r="H309" s="53"/>
      <c r="I309" s="88" t="s">
        <v>403</v>
      </c>
      <c r="J309" s="71">
        <f>C311+C310+C309</f>
        <v>125.29232</v>
      </c>
      <c r="K309" s="89">
        <f>J309/100</f>
        <v>1.2529232000000001</v>
      </c>
      <c r="L309" s="75">
        <f>D311+D310+D309</f>
        <v>18559</v>
      </c>
      <c r="M309" s="89">
        <f t="shared" ref="M309" si="15">L309/5000</f>
        <v>3.7118000000000002</v>
      </c>
      <c r="N309" s="76">
        <v>2</v>
      </c>
      <c r="O309" s="76" t="s">
        <v>247</v>
      </c>
      <c r="P309" s="88" t="s">
        <v>403</v>
      </c>
    </row>
    <row r="310" spans="1:16" ht="25.15" customHeight="1">
      <c r="A310" s="88"/>
      <c r="B310" s="50" t="s">
        <v>404</v>
      </c>
      <c r="C310" s="51">
        <v>20.507330000000003</v>
      </c>
      <c r="D310" s="52">
        <v>4365</v>
      </c>
      <c r="E310" s="62" t="s">
        <v>247</v>
      </c>
      <c r="F310" s="62"/>
      <c r="G310" s="53"/>
      <c r="H310" s="53"/>
      <c r="I310" s="88"/>
      <c r="J310" s="71"/>
      <c r="K310" s="89"/>
      <c r="L310" s="75"/>
      <c r="M310" s="89"/>
      <c r="N310" s="77"/>
      <c r="O310" s="77"/>
      <c r="P310" s="88"/>
    </row>
    <row r="311" spans="1:16" ht="25.15" customHeight="1">
      <c r="A311" s="88"/>
      <c r="B311" s="50" t="s">
        <v>405</v>
      </c>
      <c r="C311" s="51">
        <v>52.459719999999997</v>
      </c>
      <c r="D311" s="52">
        <v>6239</v>
      </c>
      <c r="E311" s="62"/>
      <c r="F311" s="62" t="s">
        <v>247</v>
      </c>
      <c r="G311" s="53"/>
      <c r="H311" s="53"/>
      <c r="I311" s="88"/>
      <c r="J311" s="71"/>
      <c r="K311" s="89"/>
      <c r="L311" s="75"/>
      <c r="M311" s="89"/>
      <c r="N311" s="78"/>
      <c r="O311" s="78"/>
      <c r="P311" s="88"/>
    </row>
    <row r="312" spans="1:16" ht="24" customHeight="1">
      <c r="A312" s="68">
        <v>95</v>
      </c>
      <c r="B312" s="50" t="s">
        <v>406</v>
      </c>
      <c r="C312" s="51">
        <v>30.07563</v>
      </c>
      <c r="D312" s="52">
        <v>3016</v>
      </c>
      <c r="E312" s="62" t="s">
        <v>247</v>
      </c>
      <c r="F312" s="62"/>
      <c r="G312" s="53"/>
      <c r="H312" s="53"/>
      <c r="I312" s="68" t="s">
        <v>407</v>
      </c>
      <c r="J312" s="71">
        <f>C315+C314+C313+C312</f>
        <v>164.54125999999997</v>
      </c>
      <c r="K312" s="72">
        <f>J312/100</f>
        <v>1.6454125999999996</v>
      </c>
      <c r="L312" s="75">
        <f>D315+D314+D313+D312</f>
        <v>14025</v>
      </c>
      <c r="M312" s="72">
        <f t="shared" ref="M312" si="16">L312/5000</f>
        <v>2.8050000000000002</v>
      </c>
      <c r="N312" s="76">
        <v>3</v>
      </c>
      <c r="O312" s="76" t="s">
        <v>247</v>
      </c>
      <c r="P312" s="68" t="s">
        <v>408</v>
      </c>
    </row>
    <row r="313" spans="1:16" ht="24" customHeight="1">
      <c r="A313" s="69"/>
      <c r="B313" s="50" t="s">
        <v>408</v>
      </c>
      <c r="C313" s="51">
        <v>62.142589999999998</v>
      </c>
      <c r="D313" s="52">
        <v>3545</v>
      </c>
      <c r="E313" s="62"/>
      <c r="F313" s="62" t="s">
        <v>247</v>
      </c>
      <c r="G313" s="53"/>
      <c r="H313" s="53"/>
      <c r="I313" s="69"/>
      <c r="J313" s="71"/>
      <c r="K313" s="73"/>
      <c r="L313" s="75"/>
      <c r="M313" s="73"/>
      <c r="N313" s="77"/>
      <c r="O313" s="77"/>
      <c r="P313" s="69"/>
    </row>
    <row r="314" spans="1:16" ht="24" customHeight="1">
      <c r="A314" s="69"/>
      <c r="B314" s="50" t="s">
        <v>407</v>
      </c>
      <c r="C314" s="51">
        <v>42.160959999999996</v>
      </c>
      <c r="D314" s="52">
        <v>3941</v>
      </c>
      <c r="E314" s="62" t="s">
        <v>247</v>
      </c>
      <c r="F314" s="62"/>
      <c r="G314" s="53"/>
      <c r="H314" s="53"/>
      <c r="I314" s="69"/>
      <c r="J314" s="71"/>
      <c r="K314" s="73"/>
      <c r="L314" s="75"/>
      <c r="M314" s="73"/>
      <c r="N314" s="77"/>
      <c r="O314" s="77"/>
      <c r="P314" s="69"/>
    </row>
    <row r="315" spans="1:16" ht="24" customHeight="1">
      <c r="A315" s="70"/>
      <c r="B315" s="50" t="s">
        <v>409</v>
      </c>
      <c r="C315" s="51">
        <v>30.16208</v>
      </c>
      <c r="D315" s="52">
        <v>3523</v>
      </c>
      <c r="E315" s="62" t="s">
        <v>247</v>
      </c>
      <c r="F315" s="62"/>
      <c r="G315" s="53"/>
      <c r="H315" s="53"/>
      <c r="I315" s="70"/>
      <c r="J315" s="71"/>
      <c r="K315" s="74"/>
      <c r="L315" s="75"/>
      <c r="M315" s="74"/>
      <c r="N315" s="78"/>
      <c r="O315" s="78"/>
      <c r="P315" s="70"/>
    </row>
    <row r="316" spans="1:16" ht="19.899999999999999" customHeight="1">
      <c r="A316" s="68">
        <v>96</v>
      </c>
      <c r="B316" s="50" t="s">
        <v>410</v>
      </c>
      <c r="C316" s="51">
        <v>15.735850000000001</v>
      </c>
      <c r="D316" s="52">
        <v>5700</v>
      </c>
      <c r="E316" s="62" t="s">
        <v>247</v>
      </c>
      <c r="F316" s="62"/>
      <c r="G316" s="53"/>
      <c r="H316" s="53"/>
      <c r="I316" s="68" t="s">
        <v>411</v>
      </c>
      <c r="J316" s="79">
        <f>C320+C319+C318+C317+C316</f>
        <v>108.99424999999999</v>
      </c>
      <c r="K316" s="82">
        <f>J316/100</f>
        <v>1.0899425</v>
      </c>
      <c r="L316" s="85">
        <f>D320+D319+D318+D317+D316</f>
        <v>22871</v>
      </c>
      <c r="M316" s="72">
        <f>L316/5000</f>
        <v>4.5742000000000003</v>
      </c>
      <c r="N316" s="76">
        <v>4</v>
      </c>
      <c r="O316" s="76" t="s">
        <v>247</v>
      </c>
      <c r="P316" s="68" t="s">
        <v>410</v>
      </c>
    </row>
    <row r="317" spans="1:16" ht="19.899999999999999" customHeight="1">
      <c r="A317" s="69"/>
      <c r="B317" s="50" t="s">
        <v>412</v>
      </c>
      <c r="C317" s="51">
        <v>21.33774</v>
      </c>
      <c r="D317" s="52">
        <v>3983</v>
      </c>
      <c r="E317" s="62" t="s">
        <v>247</v>
      </c>
      <c r="F317" s="62"/>
      <c r="G317" s="53"/>
      <c r="H317" s="53"/>
      <c r="I317" s="69"/>
      <c r="J317" s="80"/>
      <c r="K317" s="83"/>
      <c r="L317" s="86"/>
      <c r="M317" s="73"/>
      <c r="N317" s="77"/>
      <c r="O317" s="77"/>
      <c r="P317" s="69"/>
    </row>
    <row r="318" spans="1:16" ht="19.899999999999999" customHeight="1">
      <c r="A318" s="69"/>
      <c r="B318" s="50" t="s">
        <v>413</v>
      </c>
      <c r="C318" s="51">
        <v>22.729899999999997</v>
      </c>
      <c r="D318" s="52">
        <v>4056</v>
      </c>
      <c r="E318" s="62" t="s">
        <v>247</v>
      </c>
      <c r="F318" s="62"/>
      <c r="G318" s="53"/>
      <c r="H318" s="53"/>
      <c r="I318" s="69"/>
      <c r="J318" s="80"/>
      <c r="K318" s="83"/>
      <c r="L318" s="86"/>
      <c r="M318" s="73"/>
      <c r="N318" s="77"/>
      <c r="O318" s="77"/>
      <c r="P318" s="69"/>
    </row>
    <row r="319" spans="1:16" ht="19.899999999999999" customHeight="1">
      <c r="A319" s="69"/>
      <c r="B319" s="50" t="s">
        <v>414</v>
      </c>
      <c r="C319" s="51">
        <v>16.078420000000001</v>
      </c>
      <c r="D319" s="52">
        <v>3314</v>
      </c>
      <c r="E319" s="62" t="s">
        <v>247</v>
      </c>
      <c r="F319" s="62"/>
      <c r="G319" s="53"/>
      <c r="H319" s="53"/>
      <c r="I319" s="69"/>
      <c r="J319" s="80"/>
      <c r="K319" s="83"/>
      <c r="L319" s="86"/>
      <c r="M319" s="73"/>
      <c r="N319" s="77"/>
      <c r="O319" s="77"/>
      <c r="P319" s="69"/>
    </row>
    <row r="320" spans="1:16" ht="19.899999999999999" customHeight="1">
      <c r="A320" s="70"/>
      <c r="B320" s="50" t="s">
        <v>415</v>
      </c>
      <c r="C320" s="51">
        <v>33.112339999999996</v>
      </c>
      <c r="D320" s="52">
        <v>5818</v>
      </c>
      <c r="E320" s="62" t="s">
        <v>247</v>
      </c>
      <c r="F320" s="62"/>
      <c r="G320" s="53"/>
      <c r="H320" s="53"/>
      <c r="I320" s="70"/>
      <c r="J320" s="81"/>
      <c r="K320" s="84"/>
      <c r="L320" s="87"/>
      <c r="M320" s="74"/>
      <c r="N320" s="78"/>
      <c r="O320" s="78"/>
      <c r="P320" s="70"/>
    </row>
    <row r="321" spans="1:16" ht="19.899999999999999" customHeight="1">
      <c r="A321" s="68">
        <v>97</v>
      </c>
      <c r="B321" s="50" t="s">
        <v>416</v>
      </c>
      <c r="C321" s="51">
        <v>23.887840000000001</v>
      </c>
      <c r="D321" s="52">
        <v>2776</v>
      </c>
      <c r="E321" s="62" t="s">
        <v>247</v>
      </c>
      <c r="F321" s="62"/>
      <c r="G321" s="53"/>
      <c r="H321" s="53"/>
      <c r="I321" s="68" t="s">
        <v>417</v>
      </c>
      <c r="J321" s="71">
        <f>C324+C323+C322+C321</f>
        <v>88.022739999999999</v>
      </c>
      <c r="K321" s="72">
        <f>J321/100</f>
        <v>0.88022739999999999</v>
      </c>
      <c r="L321" s="75">
        <f>D324+D323+D322+D321</f>
        <v>13841</v>
      </c>
      <c r="M321" s="72">
        <f>L321/5000</f>
        <v>2.7682000000000002</v>
      </c>
      <c r="N321" s="76">
        <v>3</v>
      </c>
      <c r="O321" s="76" t="s">
        <v>247</v>
      </c>
      <c r="P321" s="68" t="s">
        <v>417</v>
      </c>
    </row>
    <row r="322" spans="1:16" ht="19.899999999999999" customHeight="1">
      <c r="A322" s="69"/>
      <c r="B322" s="50" t="s">
        <v>417</v>
      </c>
      <c r="C322" s="51">
        <v>19.06474</v>
      </c>
      <c r="D322" s="52">
        <v>5197</v>
      </c>
      <c r="E322" s="62" t="s">
        <v>247</v>
      </c>
      <c r="F322" s="62"/>
      <c r="G322" s="53"/>
      <c r="H322" s="53"/>
      <c r="I322" s="69" t="s">
        <v>417</v>
      </c>
      <c r="J322" s="71"/>
      <c r="K322" s="73"/>
      <c r="L322" s="75"/>
      <c r="M322" s="73"/>
      <c r="N322" s="77"/>
      <c r="O322" s="77"/>
      <c r="P322" s="69" t="s">
        <v>418</v>
      </c>
    </row>
    <row r="323" spans="1:16" ht="19.899999999999999" customHeight="1">
      <c r="A323" s="69"/>
      <c r="B323" s="50" t="s">
        <v>419</v>
      </c>
      <c r="C323" s="51">
        <v>22.880500000000001</v>
      </c>
      <c r="D323" s="52">
        <v>3012</v>
      </c>
      <c r="E323" s="62" t="s">
        <v>247</v>
      </c>
      <c r="F323" s="62"/>
      <c r="G323" s="53"/>
      <c r="H323" s="53"/>
      <c r="I323" s="69"/>
      <c r="J323" s="71"/>
      <c r="K323" s="73"/>
      <c r="L323" s="75"/>
      <c r="M323" s="73"/>
      <c r="N323" s="77"/>
      <c r="O323" s="77"/>
      <c r="P323" s="69"/>
    </row>
    <row r="324" spans="1:16" ht="19.899999999999999" customHeight="1">
      <c r="A324" s="70"/>
      <c r="B324" s="50" t="s">
        <v>420</v>
      </c>
      <c r="C324" s="51">
        <v>22.18966</v>
      </c>
      <c r="D324" s="52">
        <v>2856</v>
      </c>
      <c r="E324" s="62" t="s">
        <v>247</v>
      </c>
      <c r="F324" s="62"/>
      <c r="G324" s="53"/>
      <c r="H324" s="53"/>
      <c r="I324" s="70"/>
      <c r="J324" s="71"/>
      <c r="K324" s="74"/>
      <c r="L324" s="75"/>
      <c r="M324" s="74"/>
      <c r="N324" s="78"/>
      <c r="O324" s="78"/>
      <c r="P324" s="70"/>
    </row>
    <row r="325" spans="1:16" ht="19.899999999999999" customHeight="1">
      <c r="A325" s="61">
        <v>98</v>
      </c>
      <c r="B325" s="50" t="s">
        <v>421</v>
      </c>
      <c r="C325" s="51">
        <v>82.473219999999998</v>
      </c>
      <c r="D325" s="52">
        <v>7503</v>
      </c>
      <c r="E325" s="62"/>
      <c r="F325" s="62"/>
      <c r="G325" s="53"/>
      <c r="H325" s="53" t="s">
        <v>247</v>
      </c>
      <c r="I325" s="63" t="s">
        <v>421</v>
      </c>
      <c r="J325" s="51">
        <v>82.473219999999998</v>
      </c>
      <c r="K325" s="54">
        <f>J325/50</f>
        <v>1.6494644000000001</v>
      </c>
      <c r="L325" s="52">
        <v>7503</v>
      </c>
      <c r="M325" s="54">
        <f>L325/1000</f>
        <v>7.5030000000000001</v>
      </c>
      <c r="N325" s="64">
        <v>0</v>
      </c>
      <c r="O325" s="64" t="s">
        <v>247</v>
      </c>
      <c r="P325" s="63" t="s">
        <v>421</v>
      </c>
    </row>
    <row r="326" spans="1:16" ht="19.899999999999999" customHeight="1">
      <c r="A326" s="61">
        <v>99</v>
      </c>
      <c r="B326" s="50" t="s">
        <v>422</v>
      </c>
      <c r="C326" s="51">
        <v>170.95578</v>
      </c>
      <c r="D326" s="52">
        <v>1478</v>
      </c>
      <c r="E326" s="53"/>
      <c r="F326" s="53"/>
      <c r="G326" s="53"/>
      <c r="H326" s="53" t="s">
        <v>247</v>
      </c>
      <c r="I326" s="63" t="s">
        <v>422</v>
      </c>
      <c r="J326" s="51">
        <v>170.95578</v>
      </c>
      <c r="K326" s="54">
        <f>J326/50</f>
        <v>3.4191156</v>
      </c>
      <c r="L326" s="52">
        <v>1478</v>
      </c>
      <c r="M326" s="54">
        <f>L326/1000</f>
        <v>1.478</v>
      </c>
      <c r="N326" s="64">
        <v>0</v>
      </c>
      <c r="O326" s="64" t="s">
        <v>247</v>
      </c>
      <c r="P326" s="63" t="s">
        <v>422</v>
      </c>
    </row>
  </sheetData>
  <mergeCells count="829">
    <mergeCell ref="N1:P1"/>
    <mergeCell ref="A2:P2"/>
    <mergeCell ref="A4:D4"/>
    <mergeCell ref="P4:P5"/>
    <mergeCell ref="A10:A13"/>
    <mergeCell ref="J10:J13"/>
    <mergeCell ref="L10:L13"/>
    <mergeCell ref="I10:I13"/>
    <mergeCell ref="P10:P13"/>
    <mergeCell ref="A8:A9"/>
    <mergeCell ref="J8:J9"/>
    <mergeCell ref="L8:L9"/>
    <mergeCell ref="I8:I9"/>
    <mergeCell ref="P8:P9"/>
    <mergeCell ref="E4:F4"/>
    <mergeCell ref="G4:H4"/>
    <mergeCell ref="N4:N5"/>
    <mergeCell ref="O4:O5"/>
    <mergeCell ref="I4:M4"/>
    <mergeCell ref="K8:K9"/>
    <mergeCell ref="M8:M9"/>
    <mergeCell ref="N8:N9"/>
    <mergeCell ref="O8:O9"/>
    <mergeCell ref="K10:K13"/>
    <mergeCell ref="M10:M13"/>
    <mergeCell ref="A18:A19"/>
    <mergeCell ref="J18:J19"/>
    <mergeCell ref="L18:L19"/>
    <mergeCell ref="I18:I19"/>
    <mergeCell ref="P18:P19"/>
    <mergeCell ref="A14:A17"/>
    <mergeCell ref="J14:J17"/>
    <mergeCell ref="L14:L17"/>
    <mergeCell ref="I14:I17"/>
    <mergeCell ref="P14:P17"/>
    <mergeCell ref="K14:K17"/>
    <mergeCell ref="K18:K19"/>
    <mergeCell ref="M18:M19"/>
    <mergeCell ref="M14:M17"/>
    <mergeCell ref="N14:N17"/>
    <mergeCell ref="O14:O17"/>
    <mergeCell ref="N18:N19"/>
    <mergeCell ref="O18:O19"/>
    <mergeCell ref="O10:O13"/>
    <mergeCell ref="N10:N13"/>
    <mergeCell ref="A20:A23"/>
    <mergeCell ref="J20:J23"/>
    <mergeCell ref="L20:L23"/>
    <mergeCell ref="I20:I23"/>
    <mergeCell ref="P20:P23"/>
    <mergeCell ref="A24:A27"/>
    <mergeCell ref="J24:J27"/>
    <mergeCell ref="L24:L27"/>
    <mergeCell ref="I24:I27"/>
    <mergeCell ref="P24:P27"/>
    <mergeCell ref="N24:N27"/>
    <mergeCell ref="K20:K23"/>
    <mergeCell ref="M20:M23"/>
    <mergeCell ref="N20:N23"/>
    <mergeCell ref="O20:O23"/>
    <mergeCell ref="K24:K27"/>
    <mergeCell ref="M24:M27"/>
    <mergeCell ref="O24:O27"/>
    <mergeCell ref="A31:A33"/>
    <mergeCell ref="J31:J33"/>
    <mergeCell ref="L31:L33"/>
    <mergeCell ref="I31:I33"/>
    <mergeCell ref="P31:P33"/>
    <mergeCell ref="A28:A30"/>
    <mergeCell ref="J28:J30"/>
    <mergeCell ref="L28:L30"/>
    <mergeCell ref="I28:I30"/>
    <mergeCell ref="P28:P30"/>
    <mergeCell ref="O28:O30"/>
    <mergeCell ref="N28:N30"/>
    <mergeCell ref="M28:M30"/>
    <mergeCell ref="K28:K30"/>
    <mergeCell ref="O31:O33"/>
    <mergeCell ref="M31:M33"/>
    <mergeCell ref="K31:K33"/>
    <mergeCell ref="N31:N33"/>
    <mergeCell ref="A38:A41"/>
    <mergeCell ref="J38:J41"/>
    <mergeCell ref="L38:L41"/>
    <mergeCell ref="I38:I41"/>
    <mergeCell ref="P38:P41"/>
    <mergeCell ref="A34:A37"/>
    <mergeCell ref="J34:J37"/>
    <mergeCell ref="L34:L37"/>
    <mergeCell ref="I34:I37"/>
    <mergeCell ref="P34:P37"/>
    <mergeCell ref="M34:M37"/>
    <mergeCell ref="K34:K37"/>
    <mergeCell ref="O38:O41"/>
    <mergeCell ref="N38:N41"/>
    <mergeCell ref="M38:M41"/>
    <mergeCell ref="K38:K41"/>
    <mergeCell ref="O34:O37"/>
    <mergeCell ref="N34:N37"/>
    <mergeCell ref="A47:A49"/>
    <mergeCell ref="J47:J49"/>
    <mergeCell ref="L47:L49"/>
    <mergeCell ref="I47:I49"/>
    <mergeCell ref="P47:P49"/>
    <mergeCell ref="A42:A46"/>
    <mergeCell ref="J42:J46"/>
    <mergeCell ref="L42:L46"/>
    <mergeCell ref="I42:I46"/>
    <mergeCell ref="P42:P46"/>
    <mergeCell ref="O42:O46"/>
    <mergeCell ref="N42:N46"/>
    <mergeCell ref="M42:M46"/>
    <mergeCell ref="K42:K46"/>
    <mergeCell ref="O47:O49"/>
    <mergeCell ref="N47:N49"/>
    <mergeCell ref="M47:M49"/>
    <mergeCell ref="K47:K49"/>
    <mergeCell ref="A54:A57"/>
    <mergeCell ref="J54:J57"/>
    <mergeCell ref="L54:L57"/>
    <mergeCell ref="I54:I57"/>
    <mergeCell ref="P54:P57"/>
    <mergeCell ref="A50:A53"/>
    <mergeCell ref="J50:J53"/>
    <mergeCell ref="L50:L53"/>
    <mergeCell ref="I50:I53"/>
    <mergeCell ref="P50:P53"/>
    <mergeCell ref="O50:O53"/>
    <mergeCell ref="N50:N53"/>
    <mergeCell ref="M50:M53"/>
    <mergeCell ref="K50:K53"/>
    <mergeCell ref="O54:O56"/>
    <mergeCell ref="K54:K57"/>
    <mergeCell ref="M54:M57"/>
    <mergeCell ref="N54:N57"/>
    <mergeCell ref="A60:A62"/>
    <mergeCell ref="J60:J62"/>
    <mergeCell ref="L60:L62"/>
    <mergeCell ref="I60:I62"/>
    <mergeCell ref="P60:P62"/>
    <mergeCell ref="A58:A59"/>
    <mergeCell ref="J58:J59"/>
    <mergeCell ref="L58:L59"/>
    <mergeCell ref="I58:I59"/>
    <mergeCell ref="P58:P59"/>
    <mergeCell ref="O60:O62"/>
    <mergeCell ref="N60:N62"/>
    <mergeCell ref="M60:M62"/>
    <mergeCell ref="K60:K62"/>
    <mergeCell ref="O58:O59"/>
    <mergeCell ref="N58:N59"/>
    <mergeCell ref="M58:M59"/>
    <mergeCell ref="K58:K59"/>
    <mergeCell ref="A66:A67"/>
    <mergeCell ref="J66:J67"/>
    <mergeCell ref="L66:L67"/>
    <mergeCell ref="I66:I67"/>
    <mergeCell ref="P66:P67"/>
    <mergeCell ref="A63:A65"/>
    <mergeCell ref="J63:J65"/>
    <mergeCell ref="L63:L65"/>
    <mergeCell ref="I63:I65"/>
    <mergeCell ref="P63:P65"/>
    <mergeCell ref="O66:O67"/>
    <mergeCell ref="N66:N67"/>
    <mergeCell ref="M66:M67"/>
    <mergeCell ref="K66:K67"/>
    <mergeCell ref="N63:N65"/>
    <mergeCell ref="M63:M65"/>
    <mergeCell ref="K63:K65"/>
    <mergeCell ref="O63:O65"/>
    <mergeCell ref="A70:A71"/>
    <mergeCell ref="J70:J71"/>
    <mergeCell ref="L70:L71"/>
    <mergeCell ref="I70:I71"/>
    <mergeCell ref="P70:P71"/>
    <mergeCell ref="A68:A69"/>
    <mergeCell ref="J68:J69"/>
    <mergeCell ref="L68:L69"/>
    <mergeCell ref="I68:I69"/>
    <mergeCell ref="P68:P69"/>
    <mergeCell ref="O70:O71"/>
    <mergeCell ref="N70:N71"/>
    <mergeCell ref="M70:M71"/>
    <mergeCell ref="K70:K71"/>
    <mergeCell ref="O68:O69"/>
    <mergeCell ref="N68:N69"/>
    <mergeCell ref="M68:M69"/>
    <mergeCell ref="K68:K69"/>
    <mergeCell ref="A76:A78"/>
    <mergeCell ref="J76:J78"/>
    <mergeCell ref="L76:L78"/>
    <mergeCell ref="I76:I78"/>
    <mergeCell ref="P76:P78"/>
    <mergeCell ref="A72:A75"/>
    <mergeCell ref="J72:J75"/>
    <mergeCell ref="L72:L75"/>
    <mergeCell ref="I72:I75"/>
    <mergeCell ref="P72:P75"/>
    <mergeCell ref="O72:O75"/>
    <mergeCell ref="N72:N75"/>
    <mergeCell ref="M72:M75"/>
    <mergeCell ref="K72:K75"/>
    <mergeCell ref="O76:O78"/>
    <mergeCell ref="N76:N78"/>
    <mergeCell ref="M76:M78"/>
    <mergeCell ref="K76:K78"/>
    <mergeCell ref="A84:A88"/>
    <mergeCell ref="J84:J88"/>
    <mergeCell ref="L84:L88"/>
    <mergeCell ref="I84:I88"/>
    <mergeCell ref="P84:P88"/>
    <mergeCell ref="A79:A83"/>
    <mergeCell ref="J79:J83"/>
    <mergeCell ref="L79:L83"/>
    <mergeCell ref="I79:I83"/>
    <mergeCell ref="P79:P83"/>
    <mergeCell ref="O79:O83"/>
    <mergeCell ref="N79:N83"/>
    <mergeCell ref="K79:K83"/>
    <mergeCell ref="M79:M83"/>
    <mergeCell ref="K84:K88"/>
    <mergeCell ref="O84:O88"/>
    <mergeCell ref="N84:N88"/>
    <mergeCell ref="M84:M88"/>
    <mergeCell ref="A91:A94"/>
    <mergeCell ref="J91:J94"/>
    <mergeCell ref="L91:L94"/>
    <mergeCell ref="I91:I94"/>
    <mergeCell ref="P91:P94"/>
    <mergeCell ref="A89:A90"/>
    <mergeCell ref="J89:J90"/>
    <mergeCell ref="L89:L90"/>
    <mergeCell ref="I89:I90"/>
    <mergeCell ref="P89:P90"/>
    <mergeCell ref="O91:O94"/>
    <mergeCell ref="N91:N94"/>
    <mergeCell ref="M91:M94"/>
    <mergeCell ref="K91:K94"/>
    <mergeCell ref="O89:O90"/>
    <mergeCell ref="N89:N90"/>
    <mergeCell ref="M89:M90"/>
    <mergeCell ref="K89:K90"/>
    <mergeCell ref="A104:A107"/>
    <mergeCell ref="J104:J107"/>
    <mergeCell ref="L104:L107"/>
    <mergeCell ref="I104:I107"/>
    <mergeCell ref="P104:P107"/>
    <mergeCell ref="A99:A103"/>
    <mergeCell ref="J99:J103"/>
    <mergeCell ref="L99:L103"/>
    <mergeCell ref="I99:I103"/>
    <mergeCell ref="P99:P103"/>
    <mergeCell ref="O99:O103"/>
    <mergeCell ref="N99:N103"/>
    <mergeCell ref="M99:M103"/>
    <mergeCell ref="K99:K103"/>
    <mergeCell ref="M104:M107"/>
    <mergeCell ref="K104:K107"/>
    <mergeCell ref="A111:A114"/>
    <mergeCell ref="J111:J114"/>
    <mergeCell ref="L111:L114"/>
    <mergeCell ref="I111:I114"/>
    <mergeCell ref="A108:A110"/>
    <mergeCell ref="J108:J110"/>
    <mergeCell ref="L108:L110"/>
    <mergeCell ref="I108:I110"/>
    <mergeCell ref="P108:P110"/>
    <mergeCell ref="P111:P114"/>
    <mergeCell ref="A118:A122"/>
    <mergeCell ref="J118:J122"/>
    <mergeCell ref="L118:L122"/>
    <mergeCell ref="I118:I122"/>
    <mergeCell ref="P118:P122"/>
    <mergeCell ref="A115:A117"/>
    <mergeCell ref="J115:J117"/>
    <mergeCell ref="L115:L117"/>
    <mergeCell ref="I115:I117"/>
    <mergeCell ref="P115:P117"/>
    <mergeCell ref="O118:O122"/>
    <mergeCell ref="N118:N122"/>
    <mergeCell ref="M118:M122"/>
    <mergeCell ref="K118:K122"/>
    <mergeCell ref="O115:O117"/>
    <mergeCell ref="N115:N117"/>
    <mergeCell ref="M115:M117"/>
    <mergeCell ref="K115:K117"/>
    <mergeCell ref="A123:A128"/>
    <mergeCell ref="J123:J128"/>
    <mergeCell ref="L123:L128"/>
    <mergeCell ref="I123:I128"/>
    <mergeCell ref="P123:P128"/>
    <mergeCell ref="M123:M128"/>
    <mergeCell ref="K123:K128"/>
    <mergeCell ref="O129:O132"/>
    <mergeCell ref="N129:N132"/>
    <mergeCell ref="M129:M132"/>
    <mergeCell ref="K129:K132"/>
    <mergeCell ref="O123:O128"/>
    <mergeCell ref="N123:N128"/>
    <mergeCell ref="A129:A132"/>
    <mergeCell ref="J129:J132"/>
    <mergeCell ref="L129:L132"/>
    <mergeCell ref="I129:I132"/>
    <mergeCell ref="P129:P132"/>
    <mergeCell ref="A133:A136"/>
    <mergeCell ref="J133:J136"/>
    <mergeCell ref="L133:L136"/>
    <mergeCell ref="I133:I136"/>
    <mergeCell ref="P133:P136"/>
    <mergeCell ref="O133:O136"/>
    <mergeCell ref="N133:N136"/>
    <mergeCell ref="M133:M136"/>
    <mergeCell ref="K133:K136"/>
    <mergeCell ref="O150:O153"/>
    <mergeCell ref="N150:N153"/>
    <mergeCell ref="M150:M153"/>
    <mergeCell ref="K150:K153"/>
    <mergeCell ref="A150:A153"/>
    <mergeCell ref="J150:J153"/>
    <mergeCell ref="L150:L153"/>
    <mergeCell ref="I150:I153"/>
    <mergeCell ref="A141:A145"/>
    <mergeCell ref="J141:J145"/>
    <mergeCell ref="L141:L145"/>
    <mergeCell ref="I141:I145"/>
    <mergeCell ref="O141:O145"/>
    <mergeCell ref="M141:M145"/>
    <mergeCell ref="K141:K145"/>
    <mergeCell ref="N141:N145"/>
    <mergeCell ref="P150:P153"/>
    <mergeCell ref="A146:A149"/>
    <mergeCell ref="J146:J149"/>
    <mergeCell ref="L146:L149"/>
    <mergeCell ref="I146:I149"/>
    <mergeCell ref="P146:P149"/>
    <mergeCell ref="I154:I159"/>
    <mergeCell ref="P154:P159"/>
    <mergeCell ref="O162:O163"/>
    <mergeCell ref="N162:N163"/>
    <mergeCell ref="M162:M163"/>
    <mergeCell ref="K162:K163"/>
    <mergeCell ref="O160:O161"/>
    <mergeCell ref="N160:N161"/>
    <mergeCell ref="M160:M161"/>
    <mergeCell ref="K160:K161"/>
    <mergeCell ref="O154:O159"/>
    <mergeCell ref="N154:N159"/>
    <mergeCell ref="M154:M159"/>
    <mergeCell ref="K154:K159"/>
    <mergeCell ref="O146:O149"/>
    <mergeCell ref="N146:N149"/>
    <mergeCell ref="M146:M149"/>
    <mergeCell ref="K146:K149"/>
    <mergeCell ref="A167:A169"/>
    <mergeCell ref="J167:J169"/>
    <mergeCell ref="L167:L169"/>
    <mergeCell ref="I167:I169"/>
    <mergeCell ref="P167:P169"/>
    <mergeCell ref="A164:A166"/>
    <mergeCell ref="J164:J166"/>
    <mergeCell ref="L164:L166"/>
    <mergeCell ref="I164:I166"/>
    <mergeCell ref="P164:P166"/>
    <mergeCell ref="O167:O169"/>
    <mergeCell ref="N167:N169"/>
    <mergeCell ref="M167:M169"/>
    <mergeCell ref="K167:K169"/>
    <mergeCell ref="O164:O166"/>
    <mergeCell ref="N164:N166"/>
    <mergeCell ref="M164:M166"/>
    <mergeCell ref="K164:K166"/>
    <mergeCell ref="A95:A98"/>
    <mergeCell ref="J95:J98"/>
    <mergeCell ref="L95:L98"/>
    <mergeCell ref="I95:I98"/>
    <mergeCell ref="P95:P98"/>
    <mergeCell ref="I162:I163"/>
    <mergeCell ref="P162:P163"/>
    <mergeCell ref="J160:J161"/>
    <mergeCell ref="L160:L161"/>
    <mergeCell ref="I160:I161"/>
    <mergeCell ref="P160:P161"/>
    <mergeCell ref="P141:P145"/>
    <mergeCell ref="A137:A140"/>
    <mergeCell ref="J137:J140"/>
    <mergeCell ref="L137:L140"/>
    <mergeCell ref="I137:I140"/>
    <mergeCell ref="P137:P140"/>
    <mergeCell ref="A160:A161"/>
    <mergeCell ref="A162:A163"/>
    <mergeCell ref="J162:J163"/>
    <mergeCell ref="L162:L163"/>
    <mergeCell ref="A154:A159"/>
    <mergeCell ref="J154:J159"/>
    <mergeCell ref="L154:L159"/>
    <mergeCell ref="O95:O98"/>
    <mergeCell ref="N95:N98"/>
    <mergeCell ref="M95:M98"/>
    <mergeCell ref="O137:O140"/>
    <mergeCell ref="N137:N140"/>
    <mergeCell ref="M137:M140"/>
    <mergeCell ref="K95:K98"/>
    <mergeCell ref="O111:O114"/>
    <mergeCell ref="N111:N114"/>
    <mergeCell ref="M111:M114"/>
    <mergeCell ref="K111:K114"/>
    <mergeCell ref="O108:O110"/>
    <mergeCell ref="N108:N110"/>
    <mergeCell ref="M108:M110"/>
    <mergeCell ref="K108:K110"/>
    <mergeCell ref="O104:O107"/>
    <mergeCell ref="N104:N107"/>
    <mergeCell ref="K137:K140"/>
    <mergeCell ref="A176:A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A178:A180"/>
    <mergeCell ref="I178:I180"/>
    <mergeCell ref="J178:J180"/>
    <mergeCell ref="K178:K180"/>
    <mergeCell ref="L178:L180"/>
    <mergeCell ref="M178:M180"/>
    <mergeCell ref="N178:N180"/>
    <mergeCell ref="O178:O180"/>
    <mergeCell ref="P178:P180"/>
    <mergeCell ref="A181:A184"/>
    <mergeCell ref="I181:I184"/>
    <mergeCell ref="J181:J184"/>
    <mergeCell ref="K181:K184"/>
    <mergeCell ref="L181:L184"/>
    <mergeCell ref="M181:M184"/>
    <mergeCell ref="N181:N184"/>
    <mergeCell ref="O181:O184"/>
    <mergeCell ref="P181:P184"/>
    <mergeCell ref="A185:A186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A187:A189"/>
    <mergeCell ref="I187:I189"/>
    <mergeCell ref="J187:J189"/>
    <mergeCell ref="K187:K189"/>
    <mergeCell ref="L187:L189"/>
    <mergeCell ref="M187:M189"/>
    <mergeCell ref="N187:N189"/>
    <mergeCell ref="O187:O189"/>
    <mergeCell ref="P187:P189"/>
    <mergeCell ref="A190:A196"/>
    <mergeCell ref="I190:I196"/>
    <mergeCell ref="J190:J196"/>
    <mergeCell ref="K190:K196"/>
    <mergeCell ref="L190:L196"/>
    <mergeCell ref="M190:M196"/>
    <mergeCell ref="N190:N196"/>
    <mergeCell ref="O190:O196"/>
    <mergeCell ref="P190:P196"/>
    <mergeCell ref="A197:A202"/>
    <mergeCell ref="I197:I202"/>
    <mergeCell ref="J197:J202"/>
    <mergeCell ref="K197:K202"/>
    <mergeCell ref="L197:L202"/>
    <mergeCell ref="M197:M202"/>
    <mergeCell ref="N197:N202"/>
    <mergeCell ref="O197:O202"/>
    <mergeCell ref="P197:P202"/>
    <mergeCell ref="A203:A205"/>
    <mergeCell ref="I203:I205"/>
    <mergeCell ref="J203:J205"/>
    <mergeCell ref="K203:K205"/>
    <mergeCell ref="L203:L205"/>
    <mergeCell ref="M203:M205"/>
    <mergeCell ref="N203:N205"/>
    <mergeCell ref="O203:O205"/>
    <mergeCell ref="P203:P205"/>
    <mergeCell ref="A206:A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A208:A210"/>
    <mergeCell ref="I208:I210"/>
    <mergeCell ref="J208:J210"/>
    <mergeCell ref="K208:K210"/>
    <mergeCell ref="L208:L210"/>
    <mergeCell ref="M208:M210"/>
    <mergeCell ref="N208:N210"/>
    <mergeCell ref="O208:O210"/>
    <mergeCell ref="P208:P210"/>
    <mergeCell ref="A211:A213"/>
    <mergeCell ref="I211:I213"/>
    <mergeCell ref="J211:J213"/>
    <mergeCell ref="K211:K213"/>
    <mergeCell ref="L211:L213"/>
    <mergeCell ref="M211:M213"/>
    <mergeCell ref="N211:N213"/>
    <mergeCell ref="O211:O213"/>
    <mergeCell ref="P211:P213"/>
    <mergeCell ref="A214:A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A216:A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A218:A219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A220:A222"/>
    <mergeCell ref="I220:I222"/>
    <mergeCell ref="J220:J222"/>
    <mergeCell ref="K220:K222"/>
    <mergeCell ref="L220:L222"/>
    <mergeCell ref="M220:M222"/>
    <mergeCell ref="N220:N222"/>
    <mergeCell ref="O220:O222"/>
    <mergeCell ref="P220:P222"/>
    <mergeCell ref="A223:A227"/>
    <mergeCell ref="I223:I227"/>
    <mergeCell ref="J223:J227"/>
    <mergeCell ref="K223:K227"/>
    <mergeCell ref="L223:L227"/>
    <mergeCell ref="M223:M227"/>
    <mergeCell ref="N223:N227"/>
    <mergeCell ref="O223:O227"/>
    <mergeCell ref="P223:P227"/>
    <mergeCell ref="A228:A231"/>
    <mergeCell ref="I228:I231"/>
    <mergeCell ref="J228:J231"/>
    <mergeCell ref="K228:K231"/>
    <mergeCell ref="L228:L231"/>
    <mergeCell ref="M228:M231"/>
    <mergeCell ref="N228:N231"/>
    <mergeCell ref="O228:O231"/>
    <mergeCell ref="P228:P231"/>
    <mergeCell ref="A232:A234"/>
    <mergeCell ref="I232:I234"/>
    <mergeCell ref="J232:J234"/>
    <mergeCell ref="K232:K234"/>
    <mergeCell ref="L232:L234"/>
    <mergeCell ref="M232:M234"/>
    <mergeCell ref="N232:N234"/>
    <mergeCell ref="O232:O234"/>
    <mergeCell ref="P232:P234"/>
    <mergeCell ref="A235:A237"/>
    <mergeCell ref="I235:I237"/>
    <mergeCell ref="J235:J237"/>
    <mergeCell ref="K235:K237"/>
    <mergeCell ref="L235:L237"/>
    <mergeCell ref="M235:M237"/>
    <mergeCell ref="N235:N237"/>
    <mergeCell ref="O235:O237"/>
    <mergeCell ref="P235:P237"/>
    <mergeCell ref="A238:A239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A240:A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A242:A246"/>
    <mergeCell ref="I242:I246"/>
    <mergeCell ref="J242:J246"/>
    <mergeCell ref="K242:K246"/>
    <mergeCell ref="L242:L246"/>
    <mergeCell ref="M242:M246"/>
    <mergeCell ref="N242:N246"/>
    <mergeCell ref="O242:O246"/>
    <mergeCell ref="P242:P246"/>
    <mergeCell ref="A247:A249"/>
    <mergeCell ref="I247:I249"/>
    <mergeCell ref="J247:J249"/>
    <mergeCell ref="K247:K249"/>
    <mergeCell ref="L247:L249"/>
    <mergeCell ref="M247:M249"/>
    <mergeCell ref="N247:N249"/>
    <mergeCell ref="O247:O249"/>
    <mergeCell ref="P247:P249"/>
    <mergeCell ref="A250:A252"/>
    <mergeCell ref="I250:I252"/>
    <mergeCell ref="J250:J252"/>
    <mergeCell ref="K250:K252"/>
    <mergeCell ref="L250:L252"/>
    <mergeCell ref="M250:M252"/>
    <mergeCell ref="N250:N252"/>
    <mergeCell ref="O250:O252"/>
    <mergeCell ref="P250:P252"/>
    <mergeCell ref="A253:A257"/>
    <mergeCell ref="I253:I257"/>
    <mergeCell ref="J253:J257"/>
    <mergeCell ref="K253:K257"/>
    <mergeCell ref="L253:L257"/>
    <mergeCell ref="M253:M257"/>
    <mergeCell ref="N253:N257"/>
    <mergeCell ref="O253:O257"/>
    <mergeCell ref="P253:P257"/>
    <mergeCell ref="A258:A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A260:A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A262:A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A264:A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A266:A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A268:A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A270:A275"/>
    <mergeCell ref="I270:I275"/>
    <mergeCell ref="J270:J275"/>
    <mergeCell ref="K270:K275"/>
    <mergeCell ref="L270:L275"/>
    <mergeCell ref="M270:M275"/>
    <mergeCell ref="N270:N275"/>
    <mergeCell ref="O270:O275"/>
    <mergeCell ref="P270:P275"/>
    <mergeCell ref="A276:A277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A278:A280"/>
    <mergeCell ref="I278:I280"/>
    <mergeCell ref="J278:J280"/>
    <mergeCell ref="K278:K280"/>
    <mergeCell ref="L278:L280"/>
    <mergeCell ref="M278:M280"/>
    <mergeCell ref="N278:N280"/>
    <mergeCell ref="O278:O280"/>
    <mergeCell ref="P278:P280"/>
    <mergeCell ref="A281:A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A284:A286"/>
    <mergeCell ref="I284:I286"/>
    <mergeCell ref="J284:J286"/>
    <mergeCell ref="K284:K286"/>
    <mergeCell ref="L284:L286"/>
    <mergeCell ref="M284:M286"/>
    <mergeCell ref="N284:N286"/>
    <mergeCell ref="O284:O286"/>
    <mergeCell ref="P284:P286"/>
    <mergeCell ref="A287:A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A289:A294"/>
    <mergeCell ref="I289:I294"/>
    <mergeCell ref="J289:J294"/>
    <mergeCell ref="K289:K294"/>
    <mergeCell ref="L289:L294"/>
    <mergeCell ref="M289:M294"/>
    <mergeCell ref="N289:N294"/>
    <mergeCell ref="O289:O294"/>
    <mergeCell ref="P289:P294"/>
    <mergeCell ref="A295:A296"/>
    <mergeCell ref="I295:I296"/>
    <mergeCell ref="J295:J296"/>
    <mergeCell ref="K295:K296"/>
    <mergeCell ref="L295:L296"/>
    <mergeCell ref="M295:M296"/>
    <mergeCell ref="N295:N296"/>
    <mergeCell ref="O295:O296"/>
    <mergeCell ref="P295:P296"/>
    <mergeCell ref="A297:A299"/>
    <mergeCell ref="I297:I299"/>
    <mergeCell ref="J297:J299"/>
    <mergeCell ref="K297:K299"/>
    <mergeCell ref="L297:L299"/>
    <mergeCell ref="M297:M299"/>
    <mergeCell ref="N297:N299"/>
    <mergeCell ref="O297:O299"/>
    <mergeCell ref="P297:P299"/>
    <mergeCell ref="A300:A303"/>
    <mergeCell ref="I300:I303"/>
    <mergeCell ref="J300:J303"/>
    <mergeCell ref="K300:K303"/>
    <mergeCell ref="L300:L303"/>
    <mergeCell ref="M300:M303"/>
    <mergeCell ref="N300:N303"/>
    <mergeCell ref="O300:O303"/>
    <mergeCell ref="P300:P303"/>
    <mergeCell ref="A304:A308"/>
    <mergeCell ref="I304:I308"/>
    <mergeCell ref="J304:J308"/>
    <mergeCell ref="K304:K308"/>
    <mergeCell ref="L304:L308"/>
    <mergeCell ref="M304:M308"/>
    <mergeCell ref="N304:N308"/>
    <mergeCell ref="O304:O308"/>
    <mergeCell ref="P304:P308"/>
    <mergeCell ref="M312:M315"/>
    <mergeCell ref="N312:N315"/>
    <mergeCell ref="O312:O315"/>
    <mergeCell ref="P312:P315"/>
    <mergeCell ref="A309:A311"/>
    <mergeCell ref="I309:I311"/>
    <mergeCell ref="J309:J311"/>
    <mergeCell ref="K309:K311"/>
    <mergeCell ref="L309:L311"/>
    <mergeCell ref="M309:M311"/>
    <mergeCell ref="N309:N311"/>
    <mergeCell ref="O309:O311"/>
    <mergeCell ref="P309:P311"/>
    <mergeCell ref="A3:P3"/>
    <mergeCell ref="A321:A324"/>
    <mergeCell ref="I321:I324"/>
    <mergeCell ref="J321:J324"/>
    <mergeCell ref="K321:K324"/>
    <mergeCell ref="L321:L324"/>
    <mergeCell ref="M321:M324"/>
    <mergeCell ref="N321:N324"/>
    <mergeCell ref="O321:O324"/>
    <mergeCell ref="P321:P324"/>
    <mergeCell ref="A316:A320"/>
    <mergeCell ref="I316:I320"/>
    <mergeCell ref="J316:J320"/>
    <mergeCell ref="K316:K320"/>
    <mergeCell ref="L316:L320"/>
    <mergeCell ref="M316:M320"/>
    <mergeCell ref="N316:N320"/>
    <mergeCell ref="O316:O320"/>
    <mergeCell ref="P316:P320"/>
    <mergeCell ref="A312:A315"/>
    <mergeCell ref="I312:I315"/>
    <mergeCell ref="J312:J315"/>
    <mergeCell ref="K312:K315"/>
    <mergeCell ref="L312:L315"/>
  </mergeCells>
  <pageMargins left="0.5" right="0.5" top="0.5" bottom="0.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BÍ THƯ</vt:lpstr>
      <vt:lpstr>'PA BÍ THƯ'!Print_Titles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2025-05-06T07:20:29Z</cp:lastPrinted>
  <dcterms:created xsi:type="dcterms:W3CDTF">2025-03-08T02:48:56Z</dcterms:created>
  <dcterms:modified xsi:type="dcterms:W3CDTF">2025-05-10T01:49:47Z</dcterms:modified>
</cp:coreProperties>
</file>