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U LIEU\SX DVHC CAP XA.2025\DASX CAP XA CUA TQ-HG\UBTVQH.06.5.2025\"/>
    </mc:Choice>
  </mc:AlternateContent>
  <bookViews>
    <workbookView xWindow="-105" yWindow="-105" windowWidth="23250" windowHeight="12450" tabRatio="787"/>
  </bookViews>
  <sheets>
    <sheet name="Biểu 2.3" sheetId="16" r:id="rId1"/>
  </sheets>
  <definedNames>
    <definedName name="_xlnm._FilterDatabase" localSheetId="0" hidden="1">'Biểu 2.3'!$M$5:$M$274</definedName>
    <definedName name="_xlnm.Print_Titles" localSheetId="0">'Biểu 2.3'!$5:$6</definedName>
  </definedNames>
  <calcPr calcId="152511"/>
</workbook>
</file>

<file path=xl/calcChain.xml><?xml version="1.0" encoding="utf-8"?>
<calcChain xmlns="http://schemas.openxmlformats.org/spreadsheetml/2006/main">
  <c r="H178" i="16" l="1"/>
  <c r="H273" i="16"/>
  <c r="H272" i="16"/>
  <c r="H269" i="16"/>
  <c r="H266" i="16"/>
  <c r="H262" i="16"/>
  <c r="H257" i="16"/>
  <c r="H250" i="16"/>
  <c r="H253" i="16"/>
  <c r="H247" i="16"/>
  <c r="H242" i="16"/>
  <c r="H239" i="16"/>
  <c r="H236" i="16"/>
  <c r="H233" i="16"/>
  <c r="H231" i="16"/>
  <c r="H229" i="16"/>
  <c r="H227" i="16"/>
  <c r="H225" i="16"/>
  <c r="H223" i="16"/>
  <c r="H221" i="16"/>
  <c r="H219" i="16"/>
  <c r="H216" i="16"/>
  <c r="H213" i="16"/>
  <c r="H210" i="16"/>
  <c r="H207" i="16"/>
  <c r="H204" i="16"/>
  <c r="H201" i="16"/>
  <c r="H198" i="16"/>
  <c r="H195" i="16"/>
  <c r="H192" i="16"/>
  <c r="H190" i="16"/>
  <c r="H189" i="16"/>
  <c r="H187" i="16"/>
  <c r="H183" i="16"/>
  <c r="H181" i="16"/>
  <c r="H175" i="16"/>
  <c r="H174" i="16"/>
  <c r="H173" i="16"/>
  <c r="H172" i="16"/>
  <c r="H170" i="16"/>
  <c r="H167" i="16"/>
  <c r="H161" i="16"/>
  <c r="H157" i="16"/>
  <c r="H155" i="16"/>
  <c r="H151" i="16"/>
  <c r="H150" i="16"/>
  <c r="H149" i="16"/>
  <c r="H146" i="16"/>
  <c r="H143" i="16"/>
  <c r="H141" i="16"/>
  <c r="H137" i="16"/>
  <c r="H134" i="16"/>
  <c r="H132" i="16"/>
  <c r="H130" i="16"/>
  <c r="H127" i="16"/>
  <c r="H124" i="16"/>
  <c r="H122" i="16"/>
  <c r="H121" i="16"/>
  <c r="H118" i="16"/>
  <c r="H113" i="16"/>
  <c r="H110" i="16"/>
  <c r="H107" i="16"/>
  <c r="H104" i="16"/>
  <c r="H102" i="16"/>
  <c r="H99" i="16"/>
  <c r="H95" i="16"/>
  <c r="H92" i="16"/>
  <c r="H89" i="16"/>
  <c r="H85" i="16"/>
  <c r="H81" i="16"/>
  <c r="H72" i="16"/>
  <c r="H77" i="16"/>
  <c r="H69" i="16"/>
  <c r="H60" i="16"/>
  <c r="H59" i="16"/>
  <c r="H57" i="16"/>
  <c r="H56" i="16"/>
  <c r="H55" i="16"/>
  <c r="H54" i="16"/>
  <c r="H53" i="16"/>
  <c r="H52" i="16"/>
  <c r="H51" i="16"/>
  <c r="H49" i="16"/>
  <c r="H48" i="16"/>
  <c r="H47" i="16"/>
  <c r="H46" i="16"/>
  <c r="H45" i="16"/>
  <c r="H44" i="16"/>
  <c r="H43" i="16"/>
  <c r="H42" i="16"/>
  <c r="H41" i="16"/>
  <c r="H39" i="16"/>
  <c r="H38" i="16"/>
  <c r="H37" i="16"/>
  <c r="H36" i="16"/>
  <c r="H35" i="16"/>
  <c r="H34" i="16"/>
  <c r="H33" i="16"/>
  <c r="H32" i="16"/>
  <c r="H30" i="16"/>
  <c r="H29" i="16"/>
  <c r="H28" i="16"/>
  <c r="H27" i="16"/>
  <c r="H26" i="16"/>
  <c r="H25" i="16"/>
  <c r="H24" i="16"/>
  <c r="H23" i="16"/>
  <c r="H22" i="16"/>
  <c r="H21" i="16"/>
  <c r="H19" i="16"/>
  <c r="H18" i="16"/>
  <c r="H17" i="16"/>
  <c r="H16" i="16"/>
  <c r="H15" i="16"/>
  <c r="H13" i="16"/>
  <c r="H12" i="16"/>
  <c r="H11" i="16"/>
  <c r="H10" i="16"/>
  <c r="J10" i="16"/>
  <c r="J63" i="16" l="1"/>
  <c r="J64" i="16"/>
  <c r="J65" i="16"/>
  <c r="J66" i="16"/>
  <c r="J62" i="16"/>
  <c r="J52" i="16"/>
  <c r="J53" i="16"/>
  <c r="J54" i="16"/>
  <c r="J55" i="16"/>
  <c r="J56" i="16"/>
  <c r="J57" i="16"/>
  <c r="J58" i="16"/>
  <c r="J59" i="16"/>
  <c r="J60" i="16"/>
  <c r="J51" i="16"/>
  <c r="J42" i="16"/>
  <c r="J43" i="16"/>
  <c r="J44" i="16"/>
  <c r="J45" i="16"/>
  <c r="J46" i="16"/>
  <c r="J47" i="16"/>
  <c r="J48" i="16"/>
  <c r="J49" i="16"/>
  <c r="J41" i="16"/>
  <c r="F49" i="16"/>
  <c r="J33" i="16"/>
  <c r="J34" i="16"/>
  <c r="J35" i="16"/>
  <c r="J36" i="16"/>
  <c r="J37" i="16"/>
  <c r="J38" i="16"/>
  <c r="J39" i="16"/>
  <c r="J32" i="16"/>
  <c r="J30" i="16"/>
  <c r="J22" i="16"/>
  <c r="J23" i="16"/>
  <c r="J24" i="16"/>
  <c r="J25" i="16"/>
  <c r="J26" i="16"/>
  <c r="J27" i="16"/>
  <c r="J28" i="16"/>
  <c r="J29" i="16"/>
  <c r="J21" i="16"/>
  <c r="J16" i="16" l="1"/>
  <c r="J17" i="16"/>
  <c r="J18" i="16"/>
  <c r="J19" i="16"/>
  <c r="J15" i="16"/>
  <c r="J13" i="16"/>
  <c r="J12" i="16"/>
  <c r="J11" i="16"/>
  <c r="H66" i="16" l="1"/>
  <c r="F66" i="16"/>
  <c r="H65" i="16"/>
  <c r="F65" i="16"/>
  <c r="H64" i="16"/>
  <c r="F64" i="16"/>
  <c r="H63" i="16"/>
  <c r="F63" i="16"/>
  <c r="H62" i="16"/>
  <c r="F62" i="16"/>
  <c r="F60" i="16"/>
  <c r="F59" i="16"/>
  <c r="H58" i="16"/>
  <c r="F58" i="16"/>
  <c r="F57" i="16"/>
  <c r="F56" i="16"/>
  <c r="F55" i="16"/>
  <c r="F54" i="16"/>
  <c r="F53" i="16"/>
  <c r="F52" i="16"/>
  <c r="F51" i="16"/>
  <c r="F48" i="16"/>
  <c r="F47" i="16"/>
  <c r="F46" i="16"/>
  <c r="F45" i="16"/>
  <c r="F44" i="16"/>
  <c r="F43" i="16"/>
  <c r="F42" i="16"/>
  <c r="F41" i="16"/>
  <c r="F38" i="16"/>
  <c r="F37" i="16"/>
  <c r="F36" i="16"/>
  <c r="F35" i="16"/>
  <c r="F34" i="16"/>
  <c r="F33" i="16"/>
  <c r="F32" i="16"/>
  <c r="F29" i="16"/>
  <c r="F28" i="16"/>
  <c r="F27" i="16"/>
  <c r="F26" i="16"/>
  <c r="F25" i="16"/>
  <c r="F24" i="16"/>
  <c r="F23" i="16"/>
  <c r="F22" i="16"/>
  <c r="F21" i="16"/>
  <c r="F19" i="16"/>
  <c r="F18" i="16"/>
  <c r="F17" i="16"/>
  <c r="F16" i="16"/>
  <c r="F13" i="16"/>
  <c r="F12" i="16"/>
  <c r="F11" i="16"/>
  <c r="F10" i="16"/>
</calcChain>
</file>

<file path=xl/sharedStrings.xml><?xml version="1.0" encoding="utf-8"?>
<sst xmlns="http://schemas.openxmlformats.org/spreadsheetml/2006/main" count="447" uniqueCount="313">
  <si>
    <t>I</t>
  </si>
  <si>
    <t>II</t>
  </si>
  <si>
    <t>A</t>
  </si>
  <si>
    <t>III</t>
  </si>
  <si>
    <t>IV</t>
  </si>
  <si>
    <t>V</t>
  </si>
  <si>
    <t>VI</t>
  </si>
  <si>
    <t>VII</t>
  </si>
  <si>
    <t>TT</t>
  </si>
  <si>
    <t>Tên ĐVHC 
cấp xã mới</t>
  </si>
  <si>
    <t>Phương án</t>
  </si>
  <si>
    <t>Diện tích tự nhiên
(km2)</t>
  </si>
  <si>
    <t>Quy mô dân số (người)</t>
  </si>
  <si>
    <t>Khu vực miền núi vùng cao</t>
  </si>
  <si>
    <t>Khu vực hải đảo</t>
  </si>
  <si>
    <t>Tỷ lệ %</t>
  </si>
  <si>
    <t>Số ĐVHC cấp xã giảm</t>
  </si>
  <si>
    <t>x</t>
  </si>
  <si>
    <t>TỈNH TUYÊN QUANG</t>
  </si>
  <si>
    <t>Huyện Lâm Bình</t>
  </si>
  <si>
    <t>Huyện Na Hang</t>
  </si>
  <si>
    <t>Huyện Hàm Yên</t>
  </si>
  <si>
    <t>Huyện Yên Sơn</t>
  </si>
  <si>
    <t>Huyện Sơn Dương</t>
  </si>
  <si>
    <t>Thành phố Tuyên Quang</t>
  </si>
  <si>
    <t>B</t>
  </si>
  <si>
    <t>TỈNH HÀ GIANG</t>
  </si>
  <si>
    <t>Xã Trung Hà</t>
  </si>
  <si>
    <t>Xã Hùng Đức</t>
  </si>
  <si>
    <t>Xã Kiến Thiết</t>
  </si>
  <si>
    <t>Xã Thượng Lâm</t>
  </si>
  <si>
    <t xml:space="preserve">Xã Lâm Bình </t>
  </si>
  <si>
    <t>Xã Bình An</t>
  </si>
  <si>
    <t xml:space="preserve">Xã Côn Lôn </t>
  </si>
  <si>
    <t xml:space="preserve">Xã Yên Hoa </t>
  </si>
  <si>
    <t xml:space="preserve">xã Thượng Nông </t>
  </si>
  <si>
    <t>Sau sắp xếp, xã Thượng Nông chưa đảm bảo tiêu chuẩn về diện tích; tuy nhiên, do địa hình phức tạp, chia cắt bởi nhiều dãy núi cao, có chênh cao so với các ĐVHC liền kề khác; mặt khác một số ĐVHC liền kề đã có diện tích tự nhiên lớn, nếu sáp nhập thêm sẽ dẫn đến xã Thượng Nông sau sắp xếp sẽ có diện tích rất lớn, trong khi dân số phân bố không tập trung, khó khăn cho công tác quản lý của chính quyền, hiệu quả phục vụ Nhân dân thấp, gây khó khăn trong đi lại, giao dịch của người dân với chính quyền cơ sở. Do đó không thể thực hiện sáp nhập thêm với các ĐVHC liền kề khác.</t>
  </si>
  <si>
    <t>Xã Hồng Thái</t>
  </si>
  <si>
    <t>Xã Nà Hang</t>
  </si>
  <si>
    <t>Huyện Chiêm Hóa</t>
  </si>
  <si>
    <t xml:space="preserve">Xã Tân Mỹ </t>
  </si>
  <si>
    <t xml:space="preserve">Xã Yên Lập </t>
  </si>
  <si>
    <t xml:space="preserve">Xã Tân An </t>
  </si>
  <si>
    <t xml:space="preserve">Xã Chiêm Hoá </t>
  </si>
  <si>
    <t xml:space="preserve">Xã Hoà An </t>
  </si>
  <si>
    <t xml:space="preserve">Xã Kiên Đài </t>
  </si>
  <si>
    <t xml:space="preserve">Xã Tri Phú </t>
  </si>
  <si>
    <t xml:space="preserve">Xã Kim Bình </t>
  </si>
  <si>
    <t xml:space="preserve">Xã Yên Nguyên </t>
  </si>
  <si>
    <t xml:space="preserve">Sau sắp xếp, xã Yên Nguyên xấp xỉ tiêu chuẩn về diện tích; tuy nhiên, do xã Yên Nguyên và Hoà Phú cùng nằm trong một vùng lòng chảo, ngăn cách với các ĐVHC xã liên kề khác bởi các dãy núi cao; mặt khác một số ĐVHC liền kề đã có diện tích tự nhiên lớn, nếu sáp nhập thêm với xã Yên Nguyên sẽ dẫn đến xã sau sắp xếp sẽ có diện tích lớn, trong khi dân số phân bố không tập trung, khó khăn cho công tác quản lý của chính quyền, hiệu quả phục vụ Nhân dân thấp, gây khó khăn trong đi lại, giao dịch của người dân với chính quyền cơ sở. Do đó không thể thực hiện sáp nhập thêm với các ĐVHC liền kề khác. </t>
  </si>
  <si>
    <t xml:space="preserve">Xã Yên Phú </t>
  </si>
  <si>
    <t xml:space="preserve">Xã Bạch Xa </t>
  </si>
  <si>
    <t xml:space="preserve">Xã Phù Lưu </t>
  </si>
  <si>
    <t xml:space="preserve">Xã Hàm Yên </t>
  </si>
  <si>
    <t xml:space="preserve">Xã Bình Xa </t>
  </si>
  <si>
    <t>Sau sắp xếp xã Bình Xã chưa đảm bảo tiêu chí về diện tích tự nhiên theo quy định. Tuy nhiên, do đặc điểm, điều kiện về địa hình không phù hợp khi thực hiện sáp nhập được với các ĐVHC liền kề khác; đồng thời hiện tại, xã Bình Xa đã có quy mô dân số lớn (17.998 người, đạt 359,96% so với tiêu chuẩn), nếu sáp nhập thêm với ĐVHC liền kề khác sẽ gây khó khăn cho công tác quản lý của chỉnh quyền cơ sở; ảnh hưởng đến chất lượng phục vụ người dân trên địa bàn xã sau sắp xếp; không thuận lợi cho việc đi lại, giao dịch giữa người dân và chính quyền địa phương.</t>
  </si>
  <si>
    <t xml:space="preserve">Xã Thái Sơn </t>
  </si>
  <si>
    <t>Sau sắp xếp xã Thái Sơn chưa đảm bảo tiêu chí về diện tích tự nhiên theo quy định. Tuy nhiên, sau sắp xếp, xã Bình Xa đã có quy mô dân số lớn (16.385 người, đạt 327,70 % so với tiêu chuẩn), nếu sáp nhập thêm với ĐVHC liền kề khác sẽ gây khó khăn cho công tác quản lý của chỉnh quyền, chất lượng, hiệu quả phục vụ Nhân dân bị ảnh hưởng  không thuận lợi cho việc đi lại, giao dịch của người dân với chính quyền địa phương.</t>
  </si>
  <si>
    <t xml:space="preserve">Xã Thái Hoà </t>
  </si>
  <si>
    <t>Sau sắp xếp xã Thái Hòa chưa đảm bảo tiêu chí về diện tích tự nhiên theo quy định. Tuy nhiên, do đặc điểm, điều kiện về địa hình; giao thông đi lại với các ĐVC liền kề khác còn có nhiều khó khăn, không phù hợp khi thực hiện sáp nhập thêm; đồng thời hiện tại, xã Thái Hòa đã có quy mô dân số lớn (18.289 người người, đạt 365,78 % so với tiêu chuẩn), nếu sáp nhập thêm với ĐVHC liền kề khác sẽ dẫn đến quy mô dân số càng lớn nhưng phân bố không tập trung, gây khó khăn cho công tác quản lý của chỉnh quyền cơ sở; ảnh hưởng đến chất lượng phục vụ người dân trên địa bàn xã sau sắp xếp; không thuận lợi cho việc đi lại, giao dịch giữa người dân và chính quyền địa phương.</t>
  </si>
  <si>
    <t xml:space="preserve">Xã Hùng Lợi </t>
  </si>
  <si>
    <t xml:space="preserve">Xã Trung Sơn </t>
  </si>
  <si>
    <t xml:space="preserve">Xã Thái Bình </t>
  </si>
  <si>
    <t xml:space="preserve">Xã Tân Long </t>
  </si>
  <si>
    <t xml:space="preserve">Sau sắp xếp, xã Tân Long chưa đảm bảo tiêu chuẩn về diện tích; tuy nhiên, do đặc điểm địa hình, xã Tân Long và xã Tân Tiến tiếp giáp liền nhau nhưng lại bị ngăn cách với các ĐVHC liền kề khác  bởi sông Lô và các dãy núi cao nên không thể sắp nhập thêm với các ĐVHC liền kề khác; sau sắp xếp xã Tân Long đx có quy mô dân số tương đối lớn (10.976 người, đạt 219,52 % so với tiêu chuẩn)  nếu sáp nhập thêm sẽ dẫn đến xã Tân Long sau sắp xếp có quy mô dân số càng lớn, trong khi phân bố không tập trung, gây khó khăn cho công tác quản lý của chính quyền, hiệu quả phục vụ Nhân dân thấp, việc đi lại, giao dịch của người dân với chính quyền cơ sở  càng khó khăn. Do đó không thể thực hiện sáp nhập thêm với các ĐVHC liền kề khác. </t>
  </si>
  <si>
    <t xml:space="preserve">Xã Xuân Vân </t>
  </si>
  <si>
    <t xml:space="preserve">Xã Lực Hành </t>
  </si>
  <si>
    <t xml:space="preserve">Xã Yên Sơn </t>
  </si>
  <si>
    <t xml:space="preserve">Xã Nhữ Khê </t>
  </si>
  <si>
    <t xml:space="preserve">Xã Minh Thanh </t>
  </si>
  <si>
    <t xml:space="preserve">Xã Sơn Dương </t>
  </si>
  <si>
    <t>Xã Bình Ca</t>
  </si>
  <si>
    <t xml:space="preserve">Xã Tân Thanh </t>
  </si>
  <si>
    <t>Xã Sơn Thuỷ</t>
  </si>
  <si>
    <t xml:space="preserve">Xã Phú Lương </t>
  </si>
  <si>
    <t xml:space="preserve">Xã Trường Sinh </t>
  </si>
  <si>
    <t xml:space="preserve">Xã Hồng Sơn </t>
  </si>
  <si>
    <t xml:space="preserve">Xã Đông Thọ </t>
  </si>
  <si>
    <t xml:space="preserve">Phường Mỹ Lâm </t>
  </si>
  <si>
    <t xml:space="preserve">Phường Minh Xuân </t>
  </si>
  <si>
    <t xml:space="preserve">Phường Nông Tiến </t>
  </si>
  <si>
    <t xml:space="preserve">Phường An Tường </t>
  </si>
  <si>
    <t xml:space="preserve">Phường Bình Thuận </t>
  </si>
  <si>
    <t xml:space="preserve">Xã Tân Trào </t>
  </si>
  <si>
    <t xml:space="preserve">Xã Minh Quang </t>
  </si>
  <si>
    <t xml:space="preserve">Nhập toàn bộ diện tích tự nhiên, quy mô dân số của các xã: Khuôn Hà, Thượng Lâm. </t>
  </si>
  <si>
    <t>Nhập toàn bộ diện tích tự nhiên, quy mô dân số của các xã: Minh Quang, Phúc Sơn, Hồng Quang</t>
  </si>
  <si>
    <t>Nhập toàn bộ diện tích tự nhiên, quy mô dân số của các xã: Bình An, Thổ Bình</t>
  </si>
  <si>
    <t xml:space="preserve">Nhập toàn bộ diện tích tự nhiên, quy mô dân số của các xã: Xã Sinh Long, Côn Lôn </t>
  </si>
  <si>
    <t xml:space="preserve">Nhập toàn bộ diện tích tự nhiên, quy mô dân số của các xã:  Xã Khâu Tinh, Yên Hoa </t>
  </si>
  <si>
    <t xml:space="preserve">Nhập toàn bộ diện tích tự nhiên, quy mô dân số của các xã: Thượng Nông, Thượng Giáp </t>
  </si>
  <si>
    <t>Nhập toàn bộ diện tích tự nhiên, quy mô dân số của các xã:  Xã Hồng Thái, Đà Vị và Sơn Phú</t>
  </si>
  <si>
    <t>Nhập toàn bộ diện tích tự nhiên, quy mô dân số của các xã:: Hoà Phú , Yên Nguyên.</t>
  </si>
  <si>
    <t>Giữ nguyên xã Trung Hà</t>
  </si>
  <si>
    <t>Nhập toàn bộ diện tích tự nhiên, quy mô dân số của các xã: Minh Hương, Bình Xa.</t>
  </si>
  <si>
    <t>Nhập toàn bộ diện tích tự nhiên, quy mô dân số của các xã: Thái Hoà,  Đức Ninh</t>
  </si>
  <si>
    <t xml:space="preserve">Giữ nguyên xã Hùng Đức </t>
  </si>
  <si>
    <t xml:space="preserve">Nhập toàn bộ diện tích tự nhiên, quy mô dân số của các xã: Hùng Lợi, Trung Minh </t>
  </si>
  <si>
    <t>Nhập toàn bộ diện tích tự nhiên, quy mô dân số của các xã: Đạo Viện, Trung Sơn, Công Đa.</t>
  </si>
  <si>
    <t xml:space="preserve">Nhập toàn bộ diện tích tự nhiên, quy mô dân số của các xã: Phú Thịnh, Tiến Bộ và một phần diện tích tự nhiên, quy mô dân số của xã Thái Bình </t>
  </si>
  <si>
    <t xml:space="preserve">Nhập toàn bộ diện tích tự nhiên, quy mô dân số của các xã: Tân Tiến, Tân Long </t>
  </si>
  <si>
    <t>Nhập toàn bộ diện tích tự nhiên, quy mô dân số của các xã: Trung Trực, Xuân Vân, Phúc Ninh</t>
  </si>
  <si>
    <t>Nhập toàn bộ diện tích tự nhiên, quy mô dân số của các xã:  Quý Quân , Lực Hành, Chiêu Yên</t>
  </si>
  <si>
    <t>Nhập toàn bộ diện tích tự nhiên, quy mô dân số của các xã: Nhữ Hán, Nhữ Khê, Đội Bình</t>
  </si>
  <si>
    <t>Giữ nguyên xã Kiến Thiết</t>
  </si>
  <si>
    <t>Nhập toàn bộ diện tích tự nhiên, quy mô dân số của các xã:  Kim Quan, Trung Yên, Tân Trào.</t>
  </si>
  <si>
    <t xml:space="preserve">Nhập toàn bộ diện tích tự nhiên, quy mô dân số của các xã: Minh Thanh, Bình Yên, Lương Thiện </t>
  </si>
  <si>
    <t>Nhập toàn bộ diện tích tự nhiên, quy mô dân số của các xã: Hợp Thành, Phúc Ứng, Tú Thịnh và  thị trấn Sơn Dương.</t>
  </si>
  <si>
    <t xml:space="preserve">Nhập toàn bộ diện tích tự nhiên, quy mô dân số của các xã: Thượng Ấm, Cấp Tiến, Vĩnh Lợi </t>
  </si>
  <si>
    <t xml:space="preserve">Nhập toàn bộ diện tích tự nhiên, quy mô dân số của các xã: Kháng Nhật, Hợp Hòa, Tân Thanh </t>
  </si>
  <si>
    <t xml:space="preserve">Nhập toàn bộ diện tích tự nhiên, quy mô dân số của các xã: Ninh Lai, Thiện Kế, Sơn Nam </t>
  </si>
  <si>
    <t>Nhập toàn bộ diện tích tự nhiên, quy mô dân số của các xã:  Đại Phú, Phú Lương, Tam Đa</t>
  </si>
  <si>
    <t xml:space="preserve">Nhập toàn bộ diện tích tự nhiên, quy mô dân số của các xã: Trường Sinh, Hào Phú,  Đông Lợi </t>
  </si>
  <si>
    <t>Nhập toàn bộ diện tích tự nhiên, quy mô dân số của các xã:  Chi Thiết, Hồng Sơn, Văn Phú.</t>
  </si>
  <si>
    <t xml:space="preserve">Nhập toàn bộ diện tích tự nhiên, quy mô dân số của các xã:  Đồng Quý, Đông Thọ, Quyết Thắng </t>
  </si>
  <si>
    <t xml:space="preserve">Nhập toàn bộ diện tích tự nhiên, quy mô dân số của xã Mỹ Bằng, một phần diện tích tự nhiên, quy mô dân số của xã Kim Phú và toàn bộ diện tích tự nhiên, quy mô dân số của Phường Mỹ Lâm </t>
  </si>
  <si>
    <t>Nhập toàn bộ diện tích tự nhiên, quy mô dân số của các phường: Ỷ La, Tân Hà, Tân Quang, Minh Xuân, Phan Thiết và toàn bộ diện tích tự nhiên, quy mô dân số của xã Trung Môn, một phần diện tích tự nhiên, quy mô dân số của xã Kim Phú.</t>
  </si>
  <si>
    <t>Nhập toàn bộ diện tích tự nhiên, quy mô dân số của phường Nông Tiến, xã Tràng Đà và một phần diện tích tự nhiên, quy mô dân số của xã Thái Bình</t>
  </si>
  <si>
    <t>Nhập toàn bộ diện tích tự nhiên, quy mô dân số của các phường: Hưng Thành, An Tường và toàn bộ diện tích tự nhiên, quy mô dân số các xã: Hoàng Khai, Lưỡng Vượng, An Khang.</t>
  </si>
  <si>
    <t xml:space="preserve">Nhập toàn bộ diện tích tự nhiên, quy mô dân số của các xã: Tứ Quận, Lang Quán, Chân Sơn và thị trấn Yên Sơn </t>
  </si>
  <si>
    <t>Nhập toàn bộ diện tích tự nhiên, quy mô dân số của xã Thái Long và phường Đội Cấn</t>
  </si>
  <si>
    <t>Xã Lũng Cú</t>
  </si>
  <si>
    <t>Nhập toàn bộ diện tích tự nhiên, quy mô dân số của các xã: Lũng Cú, Má Lé, Lũng Táo</t>
  </si>
  <si>
    <t xml:space="preserve">Xã Đồng Văn
</t>
  </si>
  <si>
    <t>Nhập toàn bộ diện tích tự nhiên, quy mô dân số của thị trấn Đồng Văn, các xã: Tả Lủng, Tả Phìn, Thài Phìn Tủng của huyện Đồng Văn và xã Pải Lủng của huyện Mèo Vạc</t>
  </si>
  <si>
    <t xml:space="preserve"> Xã Sà Phìn
</t>
  </si>
  <si>
    <t>Nhập toàn bộ diện tích tự nhiên, quy mô dân số của các xã: Sà Phìn, Sủng Là, Sính Lủng, Sảng Tủng</t>
  </si>
  <si>
    <t xml:space="preserve"> Xã Phố Bảng
</t>
  </si>
  <si>
    <t xml:space="preserve"> Xã Lũng Phìn
</t>
  </si>
  <si>
    <t>Nhập toàn bộ diện tích tự nhiên, quy mô dân số của các xã: Sủng Trái, Hố Quáng Phìn, Lũng Phìn</t>
  </si>
  <si>
    <t>HUYỆN MÈO VẠC</t>
  </si>
  <si>
    <t>Xã Sủng Máng</t>
  </si>
  <si>
    <t>Nhập toàn bộ diện tích tự nhiên, quy mô dân số của các xã: Lũng Chinh, Sủng Trà và Sủng Máng</t>
  </si>
  <si>
    <t xml:space="preserve"> Xã Sơn Vĩ</t>
  </si>
  <si>
    <t>Nhập toàn bộ diện tích tự nhiên, quy mô dân số của các xã: Sơn Vĩ, Thượng Phùng và Xín Cái</t>
  </si>
  <si>
    <t>Xã Mèo Vạc</t>
  </si>
  <si>
    <t>Nhập toàn bộ diện tích tự nhiên, quy mô dân số của thị trấn Mèo Vạc, các xã: Giàng Chu Phìn, Tả Lủng và Pả Vi</t>
  </si>
  <si>
    <t xml:space="preserve"> Xã Khâu Vai</t>
  </si>
  <si>
    <t>Nhập toàn bộ diện tích tự nhiên, quy mô dân số của các xã: Cán Chu Phìn, Lũng Pù và Khâu Vai</t>
  </si>
  <si>
    <t>Xã Niêm Sơn</t>
  </si>
  <si>
    <t>Nhập toàn bộ diện tích tự nhiên, quy mô dân số của các xã: Niêm Tòng và Niêm Sơn</t>
  </si>
  <si>
    <t>Xã Tát Ngà</t>
  </si>
  <si>
    <t>Nhập toàn bộ diện tích tự nhiên, quy mô dân số của các xã: Tát Ngà và Nậm Ban</t>
  </si>
  <si>
    <t>HUYỆN YÊN MINH</t>
  </si>
  <si>
    <t>Xã Thắng Mố</t>
  </si>
  <si>
    <t>Nhập toàn bộ diện tích tự nhiên, quy mô dân số của các xã: Thắng Mố, Sủng Cháng và Sủng Thài</t>
  </si>
  <si>
    <t>Nhập toàn bộ diện tích tự nhiên, quy mô dân số của các xã: Phú Lũng, Bạch Đích và Na Khê</t>
  </si>
  <si>
    <t xml:space="preserve">Xã Yên Minh </t>
  </si>
  <si>
    <t>Nhập toàn bộ diện tích tự nhiên, quy mô dân số của các xã: Ngam La, Mậu Duệ và Mậu Long</t>
  </si>
  <si>
    <t>Giữ nguyên toàn bộ diện tích tự nhiên, quy mô dân số của xã Ngọc Long</t>
  </si>
  <si>
    <t>Xã Du Già</t>
  </si>
  <si>
    <t>Nhập toàn bộ diện tích tự nhiên, quy mô dân số của các xã: Du Già và Du Tiến</t>
  </si>
  <si>
    <t>Xã Đường Thượng</t>
  </si>
  <si>
    <t>Nhập toàn bộ diện tích tự nhiên, quy mô dân số của các xã: Lũng Hồ và Đường Thượng</t>
  </si>
  <si>
    <t>HUYỆN QUẢN BẠ</t>
  </si>
  <si>
    <t>Xã Lùng Tám</t>
  </si>
  <si>
    <t>Nhập toàn bộ diện tích tự nhiên, quy mô dân số của các xã:Thái An, Lùng Tám và Đông Hà</t>
  </si>
  <si>
    <t>Xã Cán Tỷ</t>
  </si>
  <si>
    <t>Nhập toàn bộ diện tích tự nhiên, quy mô dân số của các xã: Cán Tỷ và Bát Đại Sơn</t>
  </si>
  <si>
    <t>Xã Nghĩa Thuận</t>
  </si>
  <si>
    <t>Nhập toàn bộ diện tích tự nhiên, quy mô dân số của các xã: Thanh Vân và Nghĩa Thuận</t>
  </si>
  <si>
    <t>Xã Quản Bạ</t>
  </si>
  <si>
    <t>Nhập toàn bộ diện tích tự nhiên, quy mô dân số của thị trấn Tam Sơn, các xã: Quyết Tiến và Quản Bạ</t>
  </si>
  <si>
    <t xml:space="preserve"> Xã Tùng Vài</t>
  </si>
  <si>
    <t>Nhập toàn bộ diện tích tự nhiên, quy mô dân số của các xã: Tùng Vài, Cao Mã Pờ và Tả Ván</t>
  </si>
  <si>
    <t>HUYỆN BẮC MÊ</t>
  </si>
  <si>
    <t xml:space="preserve"> Xã Yên Cường</t>
  </si>
  <si>
    <t>Nhập toàn bộ diện tích tự nhiên, quy mô dân số của các xã: Phiêng Luông và Yên Cường</t>
  </si>
  <si>
    <t xml:space="preserve"> Xã Đường Hồng</t>
  </si>
  <si>
    <t>Nhập toàn bộ diện tích tự nhiên, quy mô dân số của các xã: Đường Hồng, Đường Âm và Phú Nam</t>
  </si>
  <si>
    <t xml:space="preserve">Xã Bắc Mê </t>
  </si>
  <si>
    <t>Nhập toàn bộ diện tích tự nhiên, quy mô dân số của các xã: Yên Phong, Lạc Nông và thị trấn Yên Phú</t>
  </si>
  <si>
    <t xml:space="preserve"> Xã Giáp Trung</t>
  </si>
  <si>
    <t>Giữ nguyên toàn bộ diện tích tự nhiên, quy mô dân số của xã Giáp Trung</t>
  </si>
  <si>
    <t xml:space="preserve"> Xã Minh Sơn</t>
  </si>
  <si>
    <t>Giữ nguyên toàn bộ diện tích tự nhiên, quy mô dân số của xã Minh Sơn</t>
  </si>
  <si>
    <t>Xã Minh Ngọc</t>
  </si>
  <si>
    <t>Nhập toàn bộ diện tích tự nhiên, quy mô dân số của các xã: Thượng Tân, Minh Ngọc và một phần của xã Yên Định (gồm 7,9 km2 và 413 người)</t>
  </si>
  <si>
    <t>THÀNH PHỐ HÀ GIANG</t>
  </si>
  <si>
    <t>Xã Ngọc Đường</t>
  </si>
  <si>
    <t>Nhập toàn bộ diện tích tự nhiên, quy mô dân số của xã: Ngọc Đường của thành phố Hà Giang và phần còn lại của xã Yên Định, huyện Bắc Mê (gồm 69,93 km2 và 3.698 người) sau khi đã chuyển một phần sang xã Minh Ngọc</t>
  </si>
  <si>
    <t>Phường Hà Giang 1</t>
  </si>
  <si>
    <t>Nhập toàn bộ diện tích tự nhiên, quy mô dân số của các xã: Phương Độ, Phương Thiện, phường Nguyễn Trãi và Một phần của phường Quang Trung (gồm 1,0 km2 và 1.134 người)</t>
  </si>
  <si>
    <t>Phường Hà Giang 2</t>
  </si>
  <si>
    <t>Nhập toàn bộ diện tích tự nhiên, quy mô dân số của các xã: Phong Quang của huyện Vị Xuyên; phường Ngọc Hà, Trần Phú, Minh Khai và phần còn lại của phường Quang Trung (gồm 10,40 km2 và 4.860 người) sau khi đã điều chỉnh một phần sang P. Hà Giang 1</t>
  </si>
  <si>
    <t>HUYỆN VỊ XUYÊN</t>
  </si>
  <si>
    <t>Xã Lao Chải</t>
  </si>
  <si>
    <t>Nhập toàn bộ diện tích tự nhiên, quy mô dân số của các xã: Lao Chải, Xín Chải và Thanh Đức</t>
  </si>
  <si>
    <t xml:space="preserve"> Xã Thanh Thuỷ</t>
  </si>
  <si>
    <t>Nhập toàn bộ diện tích tự nhiên, quy mô dân số của các xã: Thanh Thuỷ và Phương Tiến</t>
  </si>
  <si>
    <t>Xã Minh Tân</t>
  </si>
  <si>
    <t>Giữ nguyên toàn bộ diện tích tự nhiên, quy mô dân số của xã Minh Tân</t>
  </si>
  <si>
    <t xml:space="preserve"> Xã Thuận Hoà</t>
  </si>
  <si>
    <t>Giữ nguyên toàn bộ diện tích tự nhiên, quy mô dân số của xã Thuận Hoà</t>
  </si>
  <si>
    <t>Xã Tùng Bá</t>
  </si>
  <si>
    <t>Giữ nguyên toàn bộ diện tích tự nhiên, quy mô dân số của xã Tùng Bá</t>
  </si>
  <si>
    <t>Xã Phú Linh</t>
  </si>
  <si>
    <t>Nhập toàn bộ diện tích tự nhiên, quy mô dân số của các xã: Kim Thạch, Phú Linh và Kim Linh</t>
  </si>
  <si>
    <t>Xã Linh Hồ</t>
  </si>
  <si>
    <t>Nhập toàn bộ diện tích tự nhiên, quy mô dân số của các xã: Linh Hồ, Ngọc Linh và Trung Thành</t>
  </si>
  <si>
    <t>Xã Bạch Ngọc</t>
  </si>
  <si>
    <t>Nhập toàn bộ diện tích tự nhiên, quy mô dân số của các xã: Ngọc Minh và Bạch Ngọc</t>
  </si>
  <si>
    <t xml:space="preserve">Xã Vị Xuyên </t>
  </si>
  <si>
    <t>Nhập toàn bộ diện tích tự nhiên, quy mô dân số của xã: Đạo Đức, thị trấn Vị Xuyên, thị trấn Nông trường Việt Lâm và một phần của xã Việt Lâm (gồm 3,4 km2 và 1.179 người)</t>
  </si>
  <si>
    <t>Nhập toàn bộ diện tích tự nhiên, quy mô dân số của xã Quảng Ngần và phần còn lại của xã Việt Lâm (gồm 27,93 km2 và 3.658 người) sau khi đã chuyển một phần sang xã Vị Xuyên</t>
  </si>
  <si>
    <t>Xã Cao Bồ</t>
  </si>
  <si>
    <t>Giữ nguyên toàn bộ diện tích tự nhiên, quy mô dân số của xã Cao Bồ</t>
  </si>
  <si>
    <t>Giữ nguyên toàn bộ diện tích tự nhiên, quy mô dân số của xã Thượng Sơn</t>
  </si>
  <si>
    <t>HUYỆN BẮC QUANG</t>
  </si>
  <si>
    <t>Xã Tân Quang</t>
  </si>
  <si>
    <t>Nhập toàn bộ diện tích tự nhiên, quy mô dân số của các xã: Tân Thành, Tân Quang và Tân Lập</t>
  </si>
  <si>
    <t>Nhập toàn bộ diện tích tự nhiên, quy mô dân số của các xã: Đồng Tâm, Đồng Tiến và Thượng Bình</t>
  </si>
  <si>
    <t>Nhập toàn bộ diện tích tự nhiên, quy mô dân số của các xã: Hữu Sản, Liên Hiệp và Đức Xuân</t>
  </si>
  <si>
    <t>Xã Bằng Hành</t>
  </si>
  <si>
    <t>Nhập toàn bộ diện tích tự nhiên, quy mô dân số của các xã: Kim Ngọc, Bằng Hành và Vô Điếm</t>
  </si>
  <si>
    <t xml:space="preserve">Xã Bắc Quang </t>
  </si>
  <si>
    <t>Nhập toàn bộ diện tích tự nhiên, quy mô dân số của các xã: Quang Minh, Việt Vinh và thị trấn Việt Quang</t>
  </si>
  <si>
    <t>Xã Hùng An</t>
  </si>
  <si>
    <t>Nhập toàn bộ diện tích tự nhiên, quy mô dân số của các xã: Hùng An, Việt Hồng và Tiên Kiều</t>
  </si>
  <si>
    <t>Xã Vĩnh Tuy</t>
  </si>
  <si>
    <t>Nhập toàn bộ diện tích tự nhiên, quy mô dân số của các xã: Vĩnh Hảo, Đông Thành và thị trấn Vĩnh Tuy</t>
  </si>
  <si>
    <t>Xã Đồng Yên</t>
  </si>
  <si>
    <t>Nhập toàn bộ diện tích tự nhiên, quy mô dân số của các xã: Vĩnh Phúc và Đồng Yên</t>
  </si>
  <si>
    <t>HUYỆN QUANG BÌNH</t>
  </si>
  <si>
    <t>Xã Tiên Yên</t>
  </si>
  <si>
    <t>Nhập toàn bộ diện tích tự nhiên, quy mô dân số của các xã: Vĩ Thượng, Tiên Yên và Hương Sơn</t>
  </si>
  <si>
    <t>Nhập toàn bộ diện tích tự nhiên, quy mô dân số của các xã: Xuân Giang và Nà Khương</t>
  </si>
  <si>
    <t>Xã Bằng Lang</t>
  </si>
  <si>
    <t>Nhập toàn bộ diện tích tự nhiên, quy mô dân số của các xã: Yên Hà và Bằng Lang</t>
  </si>
  <si>
    <t>Nhập toàn bộ diện tích tự nhiên, quy mô dân số của các xã: Bản Rịa và Yên Thành</t>
  </si>
  <si>
    <t>Xã Quang Bình</t>
  </si>
  <si>
    <t>Nhập toàn bộ diện tích tự nhiên, quy mô dân số của thị trấn Yên Binh và xã Tân Nam</t>
  </si>
  <si>
    <t>Xã Tân Trịnh</t>
  </si>
  <si>
    <t>Nhập toàn bộ diện tích tự nhiên, quy mô dân số của các xã: Tân Bắc và Tân Trịnh</t>
  </si>
  <si>
    <t>Giữ nguyên toàn bộ diện tích tự nhiên, quy mô dân số của xã Tiên Nguyên</t>
  </si>
  <si>
    <t>HUYỆN HOÀNG SU PHÌ</t>
  </si>
  <si>
    <t>Xã Thông Nguyên</t>
  </si>
  <si>
    <t>Nhập toàn bộ diện tích tự nhiên, quy mô dân số của xã Xuân Minh, huyện Quang Bình và xã Thông Nguyên của huyện Hoàng Su Phì</t>
  </si>
  <si>
    <t>Nhập toàn bộ diện tích tự nhiên, quy mô dân số của các xã: Nậm Khoà, Hồ Thầu và Nam Sơn</t>
  </si>
  <si>
    <t>Xã Nậm Dịch</t>
  </si>
  <si>
    <t>Nhập toàn bộ diện tích tự nhiên, quy mô dân số của các xã: Nậm Ty, Nậm Dịch và Tả Sử Choóng</t>
  </si>
  <si>
    <t>Xã Tân Tiến</t>
  </si>
  <si>
    <t>Nhập toàn bộ diện tích tự nhiên, quy mô dân số của các xã: Bản Nhùng, Tân Tiến và Túng Sán</t>
  </si>
  <si>
    <t xml:space="preserve">Xã Hoàng Su Phì </t>
  </si>
  <si>
    <t>Nhập toàn bộ diện tích tự nhiên, quy mô dân số của các xã: Bản Luốc, Ngàm Đăng Vài, Tụ Nhân, Đản Ván và thị trấn Vinh Quang</t>
  </si>
  <si>
    <t>Xã Thàng Tín</t>
  </si>
  <si>
    <t>Nhập toàn bộ diện tích tự nhiên, quy mô dân số của các xã: Pố Lồ, Thèn Chu Phìn và Thàng Tín</t>
  </si>
  <si>
    <t>Nhập toàn bộ diện tích tự nhiên, quy mô dân số của các xã: Bản Phùng, Bản Máy và Chiến Phố</t>
  </si>
  <si>
    <t>Nhập toàn bộ diện tích tự nhiên, quy mô dân số của các xã: Pờ Ly Ngài, Sán Sả Hồ và Nàng Đôn</t>
  </si>
  <si>
    <t>HUYỆN XÍN MẦN</t>
  </si>
  <si>
    <t xml:space="preserve">Xã Xín Mần </t>
  </si>
  <si>
    <t>Nhập toàn bộ diện tích tự nhiên, quy mô dân số của các xã: Thèn Phàng, Nàn Xỉn, Xín Mần, Bản Díu và Chí Cà</t>
  </si>
  <si>
    <t>Nhập toàn bộ diện tích tự nhiên, quy mô dân số của các xã: Pà Vầy Sủ, Nàn Ma, Bản Ngò và thị trấn Cốc Pài</t>
  </si>
  <si>
    <t>Nhập toàn bộ diện tích tự nhiên, quy mô dân số của các xã: Nấm Dẩn, Chế Là và Tả Nhìu</t>
  </si>
  <si>
    <t>Xã Trung Thịnh</t>
  </si>
  <si>
    <t>Nhập toàn bộ diện tích tự nhiên, quy mô dân số của các xã: Cốc Rế, Thu Tà và Trung Thịnh</t>
  </si>
  <si>
    <t>Giữ nguyên toàn bộ diện tích tự nhiên, quy mô dân số của xã Quảng Nguyên</t>
  </si>
  <si>
    <t>Xã Khuôn Lùng</t>
  </si>
  <si>
    <t>Nhập toàn bộ diện tích tự nhiên, quy mô dân số của các xã: Nà Chì và Khuôn Lùng</t>
  </si>
  <si>
    <t>Huyện Đồng Văn</t>
  </si>
  <si>
    <t>Nhập toàn bộ diện tích tự nhiên, quy mô dân số của thị trấn Phố Bảng, các xã: Phố Là, Phố Cáo, Lũng Thầu</t>
  </si>
  <si>
    <t>XI</t>
  </si>
  <si>
    <t>X</t>
  </si>
  <si>
    <t>VIII</t>
  </si>
  <si>
    <t>Xã Xuân Giang</t>
  </si>
  <si>
    <t>Xã Tiên Nguyên</t>
  </si>
  <si>
    <t>Xã Hồ Thầu</t>
  </si>
  <si>
    <t>Xã Pà Vầy Sủ</t>
  </si>
  <si>
    <t>Xã Nấm Dẩn</t>
  </si>
  <si>
    <t>Xã Quảng Nguyên</t>
  </si>
  <si>
    <t>Xã Pờ Ly Ngài</t>
  </si>
  <si>
    <t>Xã Bản Máy</t>
  </si>
  <si>
    <t>Xã Việt Lâm</t>
  </si>
  <si>
    <t>Xã Thượng Sơn</t>
  </si>
  <si>
    <t>Xã Đồng Tâm</t>
  </si>
  <si>
    <t>Xã Liên Hiệp</t>
  </si>
  <si>
    <t>Xã Yên Thành</t>
  </si>
  <si>
    <t>IX</t>
  </si>
  <si>
    <t>Sau sắp xếp xã Tát Ngà chưa đảm bảo tiêu chí về diện tích tự nhiên theo tiêu chuẩn định hướng. Tuy nhiên, điều kiện địa hình không phù hợp khi sáp nhập thêm với các ĐVHC liền kề; đồng thời hiện tại, xã Tát Ngà đã có quy mô dân số lớn (7.765 người, đạt 310,6% so với tiêu chuẩn), nếu sáp nhập thêm với ĐVHC liền kề (đã đạt tiêu chuẩn cả về diện tích, dân số) sẽ gây khó khăn cho công tác quản lý của chính quyền cơ sở; ảnh hưởng đến chất lượng phục vụ người dân trên địa bàn xã sau sắp xếp..</t>
  </si>
  <si>
    <t>Sau sắp xếp, xã Niêm Sơn chưa đảm bảo tiêu chí về diện tích tự nhiên theo tiêu chuẩn định hướng. Tuy nhiên, điều kiện địa hình không phù hợp khi sáp nhập thêm với các ĐVHC liền kề; đồng thời hiện tại, xã Niêm Sơn đã có quy mô dân số lớn (12.255 người, đạt 490,2% so với tiêu chuẩn), nếu sáp nhập thêm với ĐVHC liền kề (đã đạt tiêu chuẩn cả về diện tích, dân số) sẽ gây khó khăn cho công tác quản lý của chính quyền cơ sở; ảnh hưởng đến chất lượng phục vụ người dân trên địa bàn xã sau sắp xếp.</t>
  </si>
  <si>
    <t>Xã Mậu Duệ</t>
  </si>
  <si>
    <t>Xã Ngọc Long</t>
  </si>
  <si>
    <t>Xã Bạch Đích</t>
  </si>
  <si>
    <t>Sau sắp xếp, xã Cán Tỷ chưa đảm bảo tiêu chí về diện tích tự nhiên theo tiêu chuẩn định hướng. Tuy nhiên, điều kiện địa hình không phù hợp khi sáp nhập thêm với các ĐVHC liền kề; đồng thời hiện tại, xã Cán Tỷ đã có quy mô dân số lớn (9.824 người, đạt 392,96% so với tiêu chuẩn), nếu sáp nhập thêm với ĐVHC liền kề (đã đạt tiêu chuẩn cả về diện tích, dân số) sẽ gây khó khăn cho công tác quản lý của chính quyền cơ sở; ảnh hưởng đến chất lượng phục vụ người dân trên địa bàn xã sau sắp xếp.</t>
  </si>
  <si>
    <t>Sau sắp xếp, xã Nghĩa Thuận chưa đảm bảo tiêu chí về diện tích tự nhiên theo tiêu chuẩn định hướng. Tuy nhiên, điều kiện địa hình không phù hợp khi sáp nhập thêm với các ĐVHC liền kề; đồng thời lại có đặc thù địa bàn biên giới và xã Nghĩa Thuận đã có quy mô dân số lớn (9.900 người, đạt 396% so với tiêu chuẩn), nếu sáp nhập thêm với ĐVHC liền kề (đã đạt tiêu chuẩn cả về diện tích, dân số) sẽ gây khó khăn cho công tác quản lý của chính quyền cơ sở; ảnh hưởng đến chất lượng phục vụ người dân trên địa bàn xã sau sắp xếp.</t>
  </si>
  <si>
    <t>Sau sắp xếp, xã Ngọc Đường chưa đảm bảo tiêu chí về diện tích tự nhiên theo tiêu chuẩn định hướng. Tuy nhiên, điều kiện địa hình giao thông trải dài, không phù hợp khi sáp nhập thêm với các ĐVHC liền kề; đồng thời hiện tại, xã Ngọc Đường đã có quy mô dân số lớn (7.858 người, đạt 314,32% so với tiêu chuẩn), nếu sáp nhập thêm với ĐVHC liền kề (đã đạt tiêu chuẩn cả về diện tích, dân số) sẽ gây khó khăn cho công tác quản lý của chính quyền cơ sở; ảnh hưởng đến chất lượng phục vụ người dân trên địa bàn xã sau sắp xếp.</t>
  </si>
  <si>
    <t>Sau sắp xếp, xã Việt Lâm chưa đảm bảo tiêu chí về diện tích tự nhiên theo tiêu chuẩn định hướng. Tuy nhiên, điều kiện địa hình giao thông trải dài, không phù hợp khi sáp nhập thêm với các ĐVHC liền kề; đồng thời hiện tại, xã Việt Lâm đã có quy mô dân số lớn (6.419 người, đạt 256,76% so với tiêu chuẩn), nếu sáp nhập thêm với ĐVHC liền kề (đã đạt tiêu chuẩn cả về diện tích, dân số) sẽ gây khó khăn cho công tác quản lý của chính quyền cơ sở; ảnh hưởng đến chất lượng phục vụ người dân trên địa bàn xã sau sắp xếp.</t>
  </si>
  <si>
    <t>Sau sắp xếp, xã Đồng Yên chưa đảm bảo tiêu chí về diện tích tự nhiên theo tiêu chuẩn định hướng. Tuy nhiên, điều kiện địa hình giao thông trải dài, không phù hợp khi sáp nhập thêm với các ĐVHC liền kề; đồng thời hiện tại, xã Đồng Yên đã có quy mô dân số rất cao (18.326 người, đạt 733,04% so với tiêu chuẩn), nếu sáp nhập thêm với ĐVHC liền kề (đã đạt tiêu chuẩn cả về diện tích, dân số) sẽ gây khó khăn cho công tác quản lý của chính quyền cơ sở; ảnh hưởng đến chất lượng phục vụ người dân trên địa bàn xã sau sắp xếp.</t>
  </si>
  <si>
    <t>Sau sắp xếp, xã Yên Thành chưa đảm bảo tiêu chí về diện tích tự nhiên theo tiêu chuẩn định hướng. Tuy nhiên, điều kiện địa hình giao thông trải dài, sau khi sắp xếp thành ĐVHC biệt lập, khó kết nối giao thông nếu sáp nhập thêm ĐVHC liền kề (đã đạt tiêu chuẩn cả về diện tích, dân số) sẽ gây khó khăn cho công tác quản lý của chính quyền cơ sở; ảnh hưởng đến chất lượng phục vụ người dân trên địa bàn xã sau sắp xếp.</t>
  </si>
  <si>
    <t>Sau sắp xếp, xã Xuân Giang chưa đảm bảo tiêu chí về diện tích tự nhiên theo tiêu chuẩn định hướng. Tuy nhiên, điều kiện địa hình, giao thông không phù hợp khi sáp nhập thêm với các ĐVHC liền kề; đồng thời hiện tại, xã Xuân Giang đã có quy mô dân số lớn (9.234 người, đạt 369,36% so với tiêu chuẩn), nếu sáp nhập thêm với ĐVHC liền kề (đã đạt tiêu chuẩn cả về diện tích, dân số) sẽ gây khó khăn cho công tác quản lý của chính quyền cơ sở; ảnh hưởng đến chất lượng phục vụ người dân trên địa bàn xã sau sắp xếp.</t>
  </si>
  <si>
    <t>Có vị trí biệt lập</t>
  </si>
  <si>
    <t>Yếu tố đặc thù</t>
  </si>
  <si>
    <t xml:space="preserve">Nhập toàn bộ diện tích tự nhiên, quy mô dân số của các xã:: Năng Khả, Thanh Tương và Thị trấn Na Hang </t>
  </si>
  <si>
    <t>Nhập toàn bộ diện tích tự nhiên, quy mô dân số của các xã: Linh Phú, Tri Phú.</t>
  </si>
  <si>
    <t>Nhập toàn bộ diện tích tự nhiên, quy mô dân số của các xã: Vinh Quang,  Kim Bình, Bình Nhân.</t>
  </si>
  <si>
    <t xml:space="preserve">Nhập toàn bộ diện tích tự nhiên, quy mô dân số của các xã: Phú Bình, Kiên Đài </t>
  </si>
  <si>
    <t>Nhập toàn bộ diện tích tự nhiên, quy mô dân số của các xã: Tân Thịnh, Nhân Lý, Hoà An.</t>
  </si>
  <si>
    <t xml:space="preserve">Nhập toàn bộ diện tích tự nhiên, quy mô dân số của các xã: Yên Lập, Bình Phú </t>
  </si>
  <si>
    <t>Nhập toàn bộ diện tích tự nhiên, quy mô dân số của các xã: Hà Lang, Tân An.</t>
  </si>
  <si>
    <t>Nhập toàn bộ diện tích tự nhiên, quy mô dân số của các xã: Xuân Quang, Phúc Thịnh, Ngọc Hội, Trung Hoà và Thị trấn Vĩnh Lộc.</t>
  </si>
  <si>
    <t xml:space="preserve">Nhập toàn bộ diện tích tự nhiên, quy mô dân số của các xã: Phúc Yên,  Xuân Lập và  thị trấn Lăng Can </t>
  </si>
  <si>
    <t>Nhập toàn bộ diện tích tự nhiên, quy mô dân số của các xã: Tân Mỹ, Hùng Mỹ</t>
  </si>
  <si>
    <t>Nhập toàn bộ diện tích tự nhiên, quy mô dân số của các xã: Yên Lâm, Yên Phú.</t>
  </si>
  <si>
    <t>Nhập toàn bộ diện tích tự nhiên, quy mô dân số của các xã: Yên Thuận, Bạch Xa, Minh Khương.</t>
  </si>
  <si>
    <t>Nhập toàn bộ diện tích tự nhiên, quy mô dân số của các xã: Phù Lưu, Minh Dân.</t>
  </si>
  <si>
    <t xml:space="preserve">Nhập toàn bộ diện tích tự nhiên, quy mô dân số của các xã: Bằng Cốc Nhân Mục, Tân Thành và thị trấn Tân Yên </t>
  </si>
  <si>
    <t xml:space="preserve">Nhập toàn bộ diện tích tự nhiên, quy mô dân số của các xã: Thái Sơn, Thành Long </t>
  </si>
  <si>
    <r>
      <t>PHỤ LỤC THỐNG KÊ PHƯƠNG ÁN SẮP XẾP ĐVHC CẤP XÃ TỈNH TUYÊN QUANG NĂM 2025</t>
    </r>
    <r>
      <rPr>
        <sz val="12"/>
        <color theme="1"/>
        <rFont val="Times New Roman"/>
        <family val="1"/>
      </rPr>
      <t xml:space="preserve">
(</t>
    </r>
    <r>
      <rPr>
        <i/>
        <sz val="12"/>
        <color theme="1"/>
        <rFont val="Times New Roman"/>
        <family val="1"/>
      </rPr>
      <t>Kèm theo Tờ trình số         /TTr-BNV ngày    /5/2025 của Bộ Nội vụ)</t>
    </r>
  </si>
  <si>
    <r>
      <rPr>
        <b/>
        <sz val="10"/>
        <color theme="1"/>
        <rFont val="Times New Roman"/>
        <family val="1"/>
      </rPr>
      <t xml:space="preserve">Diện tích </t>
    </r>
    <r>
      <rPr>
        <i/>
        <sz val="10"/>
        <color theme="1"/>
        <rFont val="Times New Roman"/>
        <family val="1"/>
      </rPr>
      <t xml:space="preserve">
(km2)</t>
    </r>
  </si>
  <si>
    <r>
      <rPr>
        <b/>
        <sz val="10"/>
        <color theme="1"/>
        <rFont val="Times New Roman"/>
        <family val="1"/>
      </rPr>
      <t>Dân số</t>
    </r>
    <r>
      <rPr>
        <i/>
        <sz val="10"/>
        <color theme="1"/>
        <rFont val="Times New Roman"/>
        <family val="1"/>
      </rPr>
      <t xml:space="preserve">
(người)</t>
    </r>
  </si>
  <si>
    <r>
      <rPr>
        <b/>
        <sz val="10"/>
        <color theme="1"/>
        <rFont val="Times New Roman"/>
        <family val="1"/>
      </rPr>
      <t>Số dân tộc thiểu số</t>
    </r>
    <r>
      <rPr>
        <i/>
        <sz val="10"/>
        <color theme="1"/>
        <rFont val="Times New Roman"/>
        <family val="1"/>
      </rPr>
      <t xml:space="preserve"> (người)</t>
    </r>
  </si>
  <si>
    <t>Nhập toàn bộ diện tích tự nhiên, quy mô dân số của các xã: Lao Và Chải, Hữu Vinh, Đông Minh, thị trấn Yên Minh của huyện Yên Mnh và xã Vần Chải của huyện Đồng Văn</t>
  </si>
  <si>
    <t>(Kèm theo Tờ trình số 366/TTr-CP ngày 09/5/2025 của Chính phủ)</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</si>
</sst>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000_);_(* \(#,##0.000\);_(* &quot;-&quot;??_);_(@_)"/>
    <numFmt numFmtId="166" formatCode="_(* #,##0_);_(* \(#,##0\);_(* &quot;-&quot;??_);_(@_)"/>
    <numFmt numFmtId="167" formatCode="#,##0;[Red]#,##0"/>
  </numFmts>
  <fonts count="15" x14ac:knownFonts="1">
    <font>
      <sz val="12"/>
      <color theme="1"/>
      <name val="Times New Roman"/>
      <family val="2"/>
      <charset val="163"/>
    </font>
    <font>
      <sz val="11"/>
      <color theme="1"/>
      <name val="Calibri"/>
      <family val="2"/>
      <charset val="163"/>
      <scheme val="minor"/>
    </font>
    <font>
      <sz val="10"/>
      <name val="Arial"/>
      <family val="2"/>
    </font>
    <font>
      <sz val="12"/>
      <color theme="1"/>
      <name val="Times New Roman"/>
      <family val="2"/>
    </font>
    <font>
      <sz val="12"/>
      <color theme="1"/>
      <name val="Times New Roman"/>
      <family val="2"/>
      <charset val="163"/>
    </font>
    <font>
      <sz val="12"/>
      <name val="Times New Roman"/>
      <family val="1"/>
    </font>
    <font>
      <b/>
      <sz val="10"/>
      <color theme="1"/>
      <name val="Times New Roman"/>
      <family val="1"/>
    </font>
    <font>
      <b/>
      <sz val="12"/>
      <color theme="1"/>
      <name val="Times New Roman"/>
      <family val="1"/>
    </font>
    <font>
      <sz val="12"/>
      <color theme="1"/>
      <name val="Times New Roman"/>
      <family val="1"/>
    </font>
    <font>
      <sz val="10"/>
      <color theme="1"/>
      <name val="Times New Roman"/>
      <family val="1"/>
    </font>
    <font>
      <i/>
      <sz val="12"/>
      <color theme="1"/>
      <name val="Times New Roman"/>
      <family val="1"/>
    </font>
    <font>
      <i/>
      <sz val="10"/>
      <color theme="1"/>
      <name val="Times New Roman"/>
      <family val="1"/>
    </font>
    <font>
      <b/>
      <i/>
      <sz val="10"/>
      <color theme="1"/>
      <name val="Times New Roman"/>
      <family val="1"/>
    </font>
    <font>
      <b/>
      <sz val="11"/>
      <color theme="1"/>
      <name val="Times New Roman"/>
      <family val="1"/>
    </font>
    <font>
      <sz val="11"/>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s>
  <cellStyleXfs count="9">
    <xf numFmtId="0" fontId="0" fillId="0" borderId="0"/>
    <xf numFmtId="0" fontId="1" fillId="0" borderId="0"/>
    <xf numFmtId="0" fontId="2" fillId="0" borderId="0"/>
    <xf numFmtId="0" fontId="2" fillId="0" borderId="0"/>
    <xf numFmtId="0" fontId="3" fillId="0" borderId="0"/>
    <xf numFmtId="43" fontId="4" fillId="0" borderId="0" applyFont="0" applyFill="0" applyBorder="0" applyAlignment="0" applyProtection="0"/>
    <xf numFmtId="9" fontId="4"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cellStyleXfs>
  <cellXfs count="142">
    <xf numFmtId="0" fontId="0" fillId="0" borderId="0" xfId="0"/>
    <xf numFmtId="0" fontId="6" fillId="0" borderId="4"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4" xfId="0" applyFont="1" applyFill="1" applyBorder="1" applyAlignment="1">
      <alignment horizontal="justify" vertical="center"/>
    </xf>
    <xf numFmtId="0" fontId="8" fillId="0" borderId="0" xfId="0" applyFont="1" applyFill="1" applyAlignment="1">
      <alignment horizontal="center" vertical="center"/>
    </xf>
    <xf numFmtId="166" fontId="8" fillId="0" borderId="0" xfId="5" applyNumberFormat="1" applyFont="1" applyFill="1" applyAlignment="1">
      <alignment horizontal="center" vertical="center"/>
    </xf>
    <xf numFmtId="0" fontId="9" fillId="0" borderId="0" xfId="0" applyFont="1" applyFill="1"/>
    <xf numFmtId="0" fontId="8" fillId="0" borderId="0" xfId="0" applyFont="1" applyFill="1" applyAlignment="1">
      <alignment horizontal="center" vertical="center" wrapText="1"/>
    </xf>
    <xf numFmtId="0" fontId="7" fillId="0" borderId="0" xfId="0" applyFont="1" applyFill="1" applyAlignment="1">
      <alignment horizontal="left" wrapText="1"/>
    </xf>
    <xf numFmtId="165" fontId="8" fillId="0" borderId="0" xfId="5" applyNumberFormat="1" applyFont="1" applyFill="1" applyBorder="1" applyAlignment="1"/>
    <xf numFmtId="0" fontId="10" fillId="0" borderId="7" xfId="0" applyFont="1" applyFill="1" applyBorder="1" applyAlignment="1">
      <alignment horizont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0" xfId="0" applyFont="1" applyFill="1" applyAlignment="1">
      <alignment horizontal="center"/>
    </xf>
    <xf numFmtId="0" fontId="13" fillId="0" borderId="1"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xf>
    <xf numFmtId="0" fontId="9" fillId="0" borderId="0" xfId="0" applyFont="1" applyFill="1" applyAlignment="1">
      <alignment horizontal="center" vertical="center"/>
    </xf>
    <xf numFmtId="166" fontId="9" fillId="0" borderId="0" xfId="5" applyNumberFormat="1" applyFont="1" applyFill="1" applyAlignment="1">
      <alignment horizontal="center" vertical="center"/>
    </xf>
    <xf numFmtId="0" fontId="9" fillId="0" borderId="0" xfId="0" applyFont="1" applyFill="1" applyAlignment="1">
      <alignment horizontal="left"/>
    </xf>
    <xf numFmtId="0" fontId="9" fillId="0" borderId="0" xfId="0" applyFont="1" applyFill="1" applyAlignment="1">
      <alignment horizontal="center"/>
    </xf>
    <xf numFmtId="165" fontId="11" fillId="0" borderId="1" xfId="5" applyNumberFormat="1" applyFont="1" applyFill="1" applyBorder="1" applyAlignment="1">
      <alignment horizontal="center" vertical="center" wrapText="1"/>
    </xf>
    <xf numFmtId="166" fontId="11" fillId="0" borderId="1" xfId="5"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43" fontId="11" fillId="0" borderId="1" xfId="5" quotePrefix="1" applyFont="1" applyFill="1" applyBorder="1" applyAlignment="1">
      <alignment horizontal="center" vertical="center" wrapText="1"/>
    </xf>
    <xf numFmtId="166" fontId="11" fillId="0" borderId="1" xfId="5" quotePrefix="1" applyNumberFormat="1" applyFont="1" applyFill="1" applyBorder="1" applyAlignment="1">
      <alignment horizontal="center" vertical="center" wrapText="1"/>
    </xf>
    <xf numFmtId="10" fontId="11" fillId="0" borderId="1" xfId="6" quotePrefix="1" applyNumberFormat="1"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2"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xf>
    <xf numFmtId="2" fontId="9"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2" fontId="9" fillId="0" borderId="3" xfId="0" applyNumberFormat="1" applyFont="1" applyFill="1" applyBorder="1" applyAlignment="1">
      <alignment horizontal="center" vertical="center"/>
    </xf>
    <xf numFmtId="0" fontId="9" fillId="0" borderId="5" xfId="0" applyFont="1" applyFill="1" applyBorder="1" applyAlignment="1">
      <alignment vertical="center" wrapText="1"/>
    </xf>
    <xf numFmtId="0" fontId="9" fillId="0" borderId="1" xfId="0" applyFont="1" applyFill="1" applyBorder="1" applyAlignment="1">
      <alignment vertical="center" wrapText="1"/>
    </xf>
    <xf numFmtId="2" fontId="9" fillId="0" borderId="2" xfId="0" applyNumberFormat="1"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xf>
    <xf numFmtId="0" fontId="6" fillId="0" borderId="4" xfId="0" applyFont="1" applyFill="1" applyBorder="1" applyAlignment="1">
      <alignment horizontal="center" vertical="center"/>
    </xf>
    <xf numFmtId="4" fontId="6" fillId="0" borderId="1" xfId="0" applyNumberFormat="1" applyFont="1" applyFill="1" applyBorder="1" applyAlignment="1">
      <alignment horizontal="center" vertical="center" wrapText="1"/>
    </xf>
    <xf numFmtId="4" fontId="6" fillId="0" borderId="8" xfId="0" applyNumberFormat="1" applyFont="1" applyFill="1" applyBorder="1" applyAlignment="1">
      <alignment horizontal="center" vertical="center" wrapText="1"/>
    </xf>
    <xf numFmtId="0" fontId="9" fillId="0" borderId="1" xfId="0" applyFont="1" applyFill="1" applyBorder="1" applyAlignment="1">
      <alignment horizontal="left"/>
    </xf>
    <xf numFmtId="0" fontId="9" fillId="0" borderId="1" xfId="0" applyFont="1" applyFill="1" applyBorder="1" applyAlignment="1">
      <alignment horizontal="center"/>
    </xf>
    <xf numFmtId="2" fontId="6" fillId="0" borderId="1" xfId="0"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167" fontId="9" fillId="0" borderId="1" xfId="0" applyNumberFormat="1" applyFont="1" applyFill="1" applyBorder="1" applyAlignment="1">
      <alignment horizontal="center" vertical="center" wrapText="1"/>
    </xf>
    <xf numFmtId="2" fontId="9" fillId="0" borderId="1" xfId="5" applyNumberFormat="1" applyFont="1" applyFill="1" applyBorder="1" applyAlignment="1">
      <alignment horizontal="center" vertical="center" wrapText="1"/>
    </xf>
    <xf numFmtId="4" fontId="6" fillId="0" borderId="1" xfId="5" applyNumberFormat="1" applyFont="1" applyFill="1" applyBorder="1" applyAlignment="1">
      <alignment horizontal="center" vertical="center" wrapText="1"/>
    </xf>
    <xf numFmtId="1" fontId="6" fillId="0" borderId="1" xfId="5" applyNumberFormat="1" applyFont="1" applyFill="1" applyBorder="1" applyAlignment="1">
      <alignment horizontal="center" vertical="center" wrapText="1"/>
    </xf>
    <xf numFmtId="2" fontId="6" fillId="0" borderId="1" xfId="5"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43" fontId="6" fillId="0" borderId="1" xfId="5" applyFont="1" applyFill="1" applyBorder="1" applyAlignment="1">
      <alignment horizontal="center" vertical="center" wrapText="1"/>
    </xf>
    <xf numFmtId="3" fontId="6" fillId="0" borderId="1" xfId="0" applyNumberFormat="1" applyFont="1" applyFill="1" applyBorder="1" applyAlignment="1">
      <alignment horizontal="center" vertical="center"/>
    </xf>
    <xf numFmtId="2" fontId="9" fillId="0" borderId="1" xfId="2" applyNumberFormat="1" applyFont="1" applyFill="1" applyBorder="1" applyAlignment="1">
      <alignment horizontal="center" vertical="center" wrapText="1"/>
    </xf>
    <xf numFmtId="3" fontId="6" fillId="0" borderId="8" xfId="7" applyNumberFormat="1" applyFont="1" applyFill="1" applyBorder="1" applyAlignment="1">
      <alignment horizontal="center" vertical="center" wrapText="1"/>
    </xf>
    <xf numFmtId="3" fontId="6" fillId="0" borderId="8" xfId="5" applyNumberFormat="1" applyFont="1" applyFill="1" applyBorder="1" applyAlignment="1">
      <alignment horizontal="center" vertical="center" wrapText="1"/>
    </xf>
    <xf numFmtId="3" fontId="9" fillId="0" borderId="5" xfId="8" applyNumberFormat="1" applyFont="1" applyFill="1" applyBorder="1" applyAlignment="1">
      <alignment horizontal="center" vertical="center" wrapText="1"/>
    </xf>
    <xf numFmtId="3" fontId="6" fillId="0" borderId="8" xfId="8" applyNumberFormat="1" applyFont="1" applyFill="1" applyBorder="1" applyAlignment="1">
      <alignment horizontal="center" vertical="center" wrapText="1"/>
    </xf>
    <xf numFmtId="3" fontId="9" fillId="0" borderId="1" xfId="7" applyNumberFormat="1" applyFont="1" applyFill="1" applyBorder="1" applyAlignment="1">
      <alignment horizontal="center" vertical="center" wrapText="1"/>
    </xf>
    <xf numFmtId="3" fontId="6" fillId="0" borderId="3" xfId="7" applyNumberFormat="1" applyFont="1" applyFill="1" applyBorder="1" applyAlignment="1">
      <alignment horizontal="center" vertical="center" wrapText="1"/>
    </xf>
    <xf numFmtId="3" fontId="6" fillId="0" borderId="3" xfId="5" applyNumberFormat="1" applyFont="1" applyFill="1" applyBorder="1" applyAlignment="1">
      <alignment horizontal="center" vertical="center" wrapText="1"/>
    </xf>
    <xf numFmtId="3" fontId="9" fillId="0" borderId="1" xfId="5" applyNumberFormat="1" applyFont="1" applyFill="1" applyBorder="1" applyAlignment="1">
      <alignment horizontal="center" vertical="center" wrapText="1"/>
    </xf>
    <xf numFmtId="3" fontId="6" fillId="0" borderId="1" xfId="5" applyNumberFormat="1" applyFont="1" applyFill="1" applyBorder="1" applyAlignment="1">
      <alignment horizontal="center" vertical="center" wrapText="1"/>
    </xf>
    <xf numFmtId="3" fontId="9" fillId="0" borderId="1" xfId="7"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xf>
    <xf numFmtId="0" fontId="9" fillId="0" borderId="8" xfId="0" applyFont="1" applyFill="1" applyBorder="1" applyAlignment="1">
      <alignment horizontal="center"/>
    </xf>
    <xf numFmtId="0" fontId="9" fillId="0" borderId="3" xfId="0" applyFont="1" applyFill="1" applyBorder="1" applyAlignment="1">
      <alignment horizontal="center"/>
    </xf>
    <xf numFmtId="0" fontId="9" fillId="0" borderId="8" xfId="0" applyFont="1" applyFill="1" applyBorder="1" applyAlignment="1">
      <alignment horizontal="center" vertical="center"/>
    </xf>
    <xf numFmtId="4" fontId="9" fillId="0" borderId="2" xfId="0" applyNumberFormat="1" applyFont="1" applyFill="1" applyBorder="1" applyAlignment="1">
      <alignment horizontal="center" vertical="center" wrapText="1"/>
    </xf>
    <xf numFmtId="4" fontId="9" fillId="0" borderId="8"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167" fontId="9" fillId="0"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0" borderId="2" xfId="7" applyNumberFormat="1" applyFont="1" applyFill="1" applyBorder="1" applyAlignment="1">
      <alignment horizontal="center" vertical="center" wrapText="1"/>
    </xf>
    <xf numFmtId="3" fontId="9" fillId="0" borderId="8" xfId="7" applyNumberFormat="1" applyFont="1" applyFill="1" applyBorder="1" applyAlignment="1">
      <alignment horizontal="center" vertical="center" wrapText="1"/>
    </xf>
    <xf numFmtId="3" fontId="9" fillId="0" borderId="3" xfId="7" applyNumberFormat="1"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2"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9" fillId="0" borderId="3" xfId="0" applyFont="1" applyFill="1" applyBorder="1" applyAlignment="1">
      <alignment horizontal="justify" vertical="center" wrapText="1"/>
    </xf>
    <xf numFmtId="166" fontId="9" fillId="0" borderId="1" xfId="5" applyNumberFormat="1" applyFont="1" applyFill="1" applyBorder="1" applyAlignment="1">
      <alignment horizontal="center" vertical="center" wrapText="1" shrinkToFit="1"/>
    </xf>
    <xf numFmtId="2" fontId="9" fillId="0" borderId="1" xfId="5" applyNumberFormat="1" applyFont="1" applyFill="1" applyBorder="1" applyAlignment="1">
      <alignment horizontal="center" vertical="center" wrapText="1"/>
    </xf>
    <xf numFmtId="3" fontId="9" fillId="0" borderId="2" xfId="5" applyNumberFormat="1" applyFont="1" applyFill="1" applyBorder="1" applyAlignment="1">
      <alignment horizontal="center" vertical="center" wrapText="1"/>
    </xf>
    <xf numFmtId="3" fontId="9" fillId="0" borderId="8" xfId="5" applyNumberFormat="1" applyFont="1" applyFill="1" applyBorder="1" applyAlignment="1">
      <alignment horizontal="center" vertical="center" wrapText="1"/>
    </xf>
    <xf numFmtId="3" fontId="9" fillId="0" borderId="3" xfId="5" applyNumberFormat="1" applyFont="1" applyFill="1" applyBorder="1" applyAlignment="1">
      <alignment horizontal="center" vertical="center" wrapText="1"/>
    </xf>
    <xf numFmtId="3" fontId="9" fillId="0" borderId="2" xfId="7" applyNumberFormat="1" applyFont="1" applyFill="1" applyBorder="1" applyAlignment="1">
      <alignment horizontal="center" vertical="center"/>
    </xf>
    <xf numFmtId="3" fontId="9" fillId="0" borderId="8" xfId="7" applyNumberFormat="1" applyFont="1" applyFill="1" applyBorder="1" applyAlignment="1">
      <alignment horizontal="center" vertical="center"/>
    </xf>
    <xf numFmtId="3" fontId="9" fillId="0" borderId="3" xfId="7"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3" fontId="9" fillId="0" borderId="2" xfId="0" applyNumberFormat="1" applyFont="1" applyFill="1" applyBorder="1" applyAlignment="1">
      <alignment horizontal="center" vertical="center"/>
    </xf>
    <xf numFmtId="3" fontId="9" fillId="0" borderId="3" xfId="0" applyNumberFormat="1" applyFont="1" applyFill="1" applyBorder="1" applyAlignment="1">
      <alignment horizontal="center" vertical="center"/>
    </xf>
    <xf numFmtId="3" fontId="9" fillId="0" borderId="8" xfId="0" applyNumberFormat="1" applyFont="1" applyFill="1" applyBorder="1" applyAlignment="1">
      <alignment horizontal="center" vertical="center"/>
    </xf>
    <xf numFmtId="43" fontId="9" fillId="0" borderId="2" xfId="7" applyFont="1" applyFill="1" applyBorder="1" applyAlignment="1">
      <alignment horizontal="center" vertical="center" wrapText="1"/>
    </xf>
    <xf numFmtId="166" fontId="9" fillId="0" borderId="8" xfId="7" applyNumberFormat="1" applyFont="1" applyFill="1" applyBorder="1" applyAlignment="1">
      <alignment horizontal="center" vertical="center" wrapText="1"/>
    </xf>
    <xf numFmtId="166" fontId="9" fillId="0" borderId="3" xfId="7" applyNumberFormat="1" applyFont="1" applyFill="1" applyBorder="1" applyAlignment="1">
      <alignment horizontal="center" vertical="center" wrapText="1"/>
    </xf>
    <xf numFmtId="43" fontId="9" fillId="0" borderId="1" xfId="5" applyFont="1" applyFill="1" applyBorder="1" applyAlignment="1">
      <alignment horizontal="center" vertical="center" wrapText="1"/>
    </xf>
    <xf numFmtId="3" fontId="9" fillId="0" borderId="8" xfId="0" applyNumberFormat="1" applyFont="1" applyFill="1" applyBorder="1" applyAlignment="1">
      <alignment horizontal="center" vertical="center" wrapText="1"/>
    </xf>
    <xf numFmtId="1" fontId="9" fillId="0" borderId="1" xfId="5" applyNumberFormat="1" applyFont="1" applyFill="1" applyBorder="1" applyAlignment="1">
      <alignment horizontal="center" vertical="center" wrapText="1"/>
    </xf>
    <xf numFmtId="38" fontId="9" fillId="0" borderId="1" xfId="0" applyNumberFormat="1" applyFont="1" applyFill="1" applyBorder="1" applyAlignment="1">
      <alignment horizontal="center" vertical="center" wrapText="1"/>
    </xf>
    <xf numFmtId="4" fontId="9" fillId="0" borderId="1" xfId="5" applyNumberFormat="1" applyFont="1" applyFill="1" applyBorder="1" applyAlignment="1">
      <alignment horizontal="center" vertical="center" wrapText="1"/>
    </xf>
    <xf numFmtId="3" fontId="9" fillId="0" borderId="2" xfId="8" applyNumberFormat="1" applyFont="1" applyFill="1" applyBorder="1" applyAlignment="1">
      <alignment horizontal="center" vertical="center" wrapText="1"/>
    </xf>
    <xf numFmtId="3" fontId="9" fillId="0" borderId="3" xfId="8" applyNumberFormat="1" applyFont="1" applyFill="1" applyBorder="1" applyAlignment="1">
      <alignment horizontal="center" vertical="center" wrapText="1"/>
    </xf>
    <xf numFmtId="3" fontId="9" fillId="0" borderId="8" xfId="8" applyNumberFormat="1" applyFont="1" applyFill="1" applyBorder="1" applyAlignment="1">
      <alignment horizontal="center" vertical="center" wrapText="1"/>
    </xf>
    <xf numFmtId="3" fontId="6" fillId="0" borderId="1" xfId="0" applyNumberFormat="1" applyFont="1" applyFill="1" applyBorder="1" applyAlignment="1">
      <alignment horizontal="left" vertical="center" wrapText="1"/>
    </xf>
    <xf numFmtId="3" fontId="9" fillId="0" borderId="2" xfId="0" applyNumberFormat="1" applyFont="1" applyFill="1" applyBorder="1" applyAlignment="1">
      <alignment horizontal="justify" vertical="center" wrapText="1"/>
    </xf>
    <xf numFmtId="3" fontId="9" fillId="0" borderId="8" xfId="0" applyNumberFormat="1" applyFont="1" applyFill="1" applyBorder="1" applyAlignment="1">
      <alignment horizontal="justify" vertical="center" wrapText="1"/>
    </xf>
    <xf numFmtId="3" fontId="9" fillId="0" borderId="3" xfId="0" applyNumberFormat="1" applyFont="1" applyFill="1" applyBorder="1" applyAlignment="1">
      <alignment horizontal="justify" vertical="center" wrapText="1"/>
    </xf>
    <xf numFmtId="3" fontId="6" fillId="0" borderId="4"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horizontal="center" wrapText="1"/>
    </xf>
    <xf numFmtId="0" fontId="7" fillId="0" borderId="0" xfId="0" applyFont="1" applyFill="1" applyAlignment="1">
      <alignment horizontal="center"/>
    </xf>
    <xf numFmtId="0" fontId="6" fillId="0" borderId="1" xfId="0" applyFont="1" applyFill="1" applyBorder="1" applyAlignment="1">
      <alignment horizontal="center" vertical="center" wrapText="1"/>
    </xf>
    <xf numFmtId="165" fontId="6" fillId="0" borderId="1" xfId="5" applyNumberFormat="1" applyFont="1" applyFill="1" applyBorder="1" applyAlignment="1">
      <alignment horizontal="center" vertical="center" wrapText="1"/>
    </xf>
    <xf numFmtId="0" fontId="7"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0" xfId="0" applyFont="1" applyFill="1" applyBorder="1" applyAlignment="1">
      <alignment horizontal="center" wrapText="1"/>
    </xf>
  </cellXfs>
  <cellStyles count="9">
    <cellStyle name="Comma" xfId="5" builtinId="3"/>
    <cellStyle name="Comma 2 2" xfId="7"/>
    <cellStyle name="Comma 3" xfId="8"/>
    <cellStyle name="Normal" xfId="0" builtinId="0"/>
    <cellStyle name="Normal 2" xfId="1"/>
    <cellStyle name="Normal 2 2" xfId="2"/>
    <cellStyle name="Normal 3" xfId="3"/>
    <cellStyle name="Normal 4" xfId="4"/>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4"/>
  <sheetViews>
    <sheetView tabSelected="1" zoomScale="110" zoomScaleNormal="110" workbookViewId="0">
      <pane ySplit="6" topLeftCell="A7" activePane="bottomLeft" state="frozen"/>
      <selection pane="bottomLeft" activeCell="G6" sqref="G6"/>
    </sheetView>
  </sheetViews>
  <sheetFormatPr defaultColWidth="8" defaultRowHeight="12.75" x14ac:dyDescent="0.2"/>
  <cols>
    <col min="1" max="1" width="4.5" style="23" customWidth="1"/>
    <col min="2" max="2" width="13.125" style="24" customWidth="1"/>
    <col min="3" max="3" width="30.625" style="8" customWidth="1"/>
    <col min="4" max="4" width="6.875" style="25" customWidth="1"/>
    <col min="5" max="6" width="7.875" style="25" customWidth="1"/>
    <col min="7" max="10" width="7.875" style="26" customWidth="1"/>
    <col min="11" max="11" width="6" style="26" customWidth="1"/>
    <col min="12" max="12" width="6" style="27" customWidth="1"/>
    <col min="13" max="13" width="34.75" style="28" customWidth="1"/>
    <col min="14" max="16384" width="8" style="8"/>
  </cols>
  <sheetData>
    <row r="1" spans="1:13" ht="15.75" x14ac:dyDescent="0.2">
      <c r="A1" s="137"/>
      <c r="B1" s="137"/>
      <c r="C1" s="137"/>
      <c r="D1" s="6"/>
      <c r="E1" s="6"/>
      <c r="F1" s="6"/>
      <c r="G1" s="7"/>
      <c r="H1" s="7"/>
      <c r="I1" s="7"/>
      <c r="J1" s="7"/>
      <c r="K1" s="7"/>
      <c r="L1" s="132"/>
      <c r="M1" s="132"/>
    </row>
    <row r="2" spans="1:13" ht="15.75" x14ac:dyDescent="0.25">
      <c r="A2" s="9"/>
      <c r="B2" s="10"/>
      <c r="C2" s="133" t="s">
        <v>307</v>
      </c>
      <c r="D2" s="134"/>
      <c r="E2" s="134"/>
      <c r="F2" s="134"/>
      <c r="G2" s="134"/>
      <c r="H2" s="134"/>
      <c r="I2" s="134"/>
      <c r="J2" s="134"/>
      <c r="K2" s="134"/>
      <c r="L2" s="134"/>
      <c r="M2" s="11"/>
    </row>
    <row r="3" spans="1:13" ht="15.75" x14ac:dyDescent="0.25">
      <c r="A3" s="9"/>
      <c r="B3" s="10"/>
      <c r="C3" s="141" t="s">
        <v>312</v>
      </c>
      <c r="D3" s="141"/>
      <c r="E3" s="141"/>
      <c r="F3" s="141"/>
      <c r="G3" s="141"/>
      <c r="H3" s="141"/>
      <c r="I3" s="141"/>
      <c r="J3" s="141"/>
      <c r="K3" s="141"/>
      <c r="L3" s="141"/>
      <c r="M3" s="11"/>
    </row>
    <row r="4" spans="1:13" ht="15.75" x14ac:dyDescent="0.25">
      <c r="A4" s="9"/>
      <c r="B4" s="10"/>
      <c r="C4" s="12"/>
      <c r="D4" s="12"/>
      <c r="E4" s="12"/>
      <c r="F4" s="12"/>
      <c r="G4" s="12"/>
      <c r="H4" s="12"/>
      <c r="I4" s="12"/>
      <c r="J4" s="12"/>
      <c r="K4" s="12"/>
      <c r="L4" s="12"/>
      <c r="M4" s="11"/>
    </row>
    <row r="5" spans="1:13" ht="12.75" customHeight="1" x14ac:dyDescent="0.2">
      <c r="A5" s="135" t="s">
        <v>8</v>
      </c>
      <c r="B5" s="138" t="s">
        <v>9</v>
      </c>
      <c r="C5" s="135" t="s">
        <v>10</v>
      </c>
      <c r="D5" s="136" t="s">
        <v>16</v>
      </c>
      <c r="E5" s="135" t="s">
        <v>11</v>
      </c>
      <c r="F5" s="135"/>
      <c r="G5" s="78" t="s">
        <v>12</v>
      </c>
      <c r="H5" s="140"/>
      <c r="I5" s="140"/>
      <c r="J5" s="79"/>
      <c r="K5" s="135" t="s">
        <v>13</v>
      </c>
      <c r="L5" s="135" t="s">
        <v>14</v>
      </c>
      <c r="M5" s="135" t="s">
        <v>291</v>
      </c>
    </row>
    <row r="6" spans="1:13" ht="51" x14ac:dyDescent="0.2">
      <c r="A6" s="135"/>
      <c r="B6" s="139"/>
      <c r="C6" s="135"/>
      <c r="D6" s="136"/>
      <c r="E6" s="29" t="s">
        <v>308</v>
      </c>
      <c r="F6" s="29" t="s">
        <v>15</v>
      </c>
      <c r="G6" s="30" t="s">
        <v>309</v>
      </c>
      <c r="H6" s="29" t="s">
        <v>15</v>
      </c>
      <c r="I6" s="30" t="s">
        <v>310</v>
      </c>
      <c r="J6" s="29" t="s">
        <v>15</v>
      </c>
      <c r="K6" s="135"/>
      <c r="L6" s="135"/>
      <c r="M6" s="135"/>
    </row>
    <row r="7" spans="1:13" s="15" customFormat="1" ht="13.5" x14ac:dyDescent="0.2">
      <c r="A7" s="13">
        <v>1</v>
      </c>
      <c r="B7" s="14">
        <v>2</v>
      </c>
      <c r="C7" s="13">
        <v>3</v>
      </c>
      <c r="D7" s="13">
        <v>5</v>
      </c>
      <c r="E7" s="13">
        <v>6</v>
      </c>
      <c r="F7" s="13">
        <v>7</v>
      </c>
      <c r="G7" s="13">
        <v>8</v>
      </c>
      <c r="H7" s="13">
        <v>9</v>
      </c>
      <c r="I7" s="13">
        <v>10</v>
      </c>
      <c r="J7" s="13">
        <v>11</v>
      </c>
      <c r="K7" s="13">
        <v>12</v>
      </c>
      <c r="L7" s="13">
        <v>13</v>
      </c>
      <c r="M7" s="13">
        <v>14</v>
      </c>
    </row>
    <row r="8" spans="1:13" s="15" customFormat="1" ht="16.5" customHeight="1" x14ac:dyDescent="0.2">
      <c r="A8" s="16" t="s">
        <v>2</v>
      </c>
      <c r="B8" s="1"/>
      <c r="C8" s="31" t="s">
        <v>18</v>
      </c>
      <c r="D8" s="30"/>
      <c r="E8" s="32"/>
      <c r="F8" s="32"/>
      <c r="G8" s="33"/>
      <c r="H8" s="34"/>
      <c r="I8" s="34"/>
      <c r="J8" s="34"/>
      <c r="K8" s="33"/>
      <c r="L8" s="30"/>
      <c r="M8" s="35"/>
    </row>
    <row r="9" spans="1:13" s="15" customFormat="1" ht="16.5" customHeight="1" x14ac:dyDescent="0.2">
      <c r="A9" s="17" t="s">
        <v>0</v>
      </c>
      <c r="B9" s="2"/>
      <c r="C9" s="21" t="s">
        <v>19</v>
      </c>
      <c r="D9" s="36"/>
      <c r="E9" s="37"/>
      <c r="F9" s="37"/>
      <c r="G9" s="37"/>
      <c r="H9" s="38"/>
      <c r="I9" s="38"/>
      <c r="J9" s="38"/>
      <c r="K9" s="39"/>
      <c r="L9" s="20"/>
      <c r="M9" s="35"/>
    </row>
    <row r="10" spans="1:13" s="15" customFormat="1" ht="60.75" customHeight="1" x14ac:dyDescent="0.2">
      <c r="A10" s="18">
        <v>1</v>
      </c>
      <c r="B10" s="1" t="s">
        <v>30</v>
      </c>
      <c r="C10" s="40" t="s">
        <v>85</v>
      </c>
      <c r="D10" s="36">
        <v>1</v>
      </c>
      <c r="E10" s="41">
        <v>277.15516000000002</v>
      </c>
      <c r="F10" s="37">
        <f>E10/100*100</f>
        <v>277.15516000000002</v>
      </c>
      <c r="G10" s="38">
        <v>9886</v>
      </c>
      <c r="H10" s="42">
        <f>G10/1000*100</f>
        <v>988.59999999999991</v>
      </c>
      <c r="I10" s="43">
        <v>9624</v>
      </c>
      <c r="J10" s="42">
        <f>I10/G10*100</f>
        <v>97.349787578393688</v>
      </c>
      <c r="K10" s="39" t="s">
        <v>17</v>
      </c>
      <c r="L10" s="40"/>
      <c r="M10" s="35"/>
    </row>
    <row r="11" spans="1:13" s="15" customFormat="1" ht="60.75" customHeight="1" x14ac:dyDescent="0.2">
      <c r="A11" s="18">
        <v>2</v>
      </c>
      <c r="B11" s="3" t="s">
        <v>31</v>
      </c>
      <c r="C11" s="40" t="s">
        <v>300</v>
      </c>
      <c r="D11" s="44">
        <v>2</v>
      </c>
      <c r="E11" s="45">
        <v>327.65442999999999</v>
      </c>
      <c r="F11" s="41">
        <f>E11/100*100</f>
        <v>327.65442999999999</v>
      </c>
      <c r="G11" s="43">
        <v>12399</v>
      </c>
      <c r="H11" s="42">
        <f>G11/1000*100</f>
        <v>1239.8999999999999</v>
      </c>
      <c r="I11" s="43">
        <v>12245</v>
      </c>
      <c r="J11" s="42">
        <f>I11/G11*100</f>
        <v>98.757964351963864</v>
      </c>
      <c r="K11" s="38" t="s">
        <v>17</v>
      </c>
      <c r="L11" s="20"/>
      <c r="M11" s="35"/>
    </row>
    <row r="12" spans="1:13" s="15" customFormat="1" ht="60.75" customHeight="1" x14ac:dyDescent="0.2">
      <c r="A12" s="18">
        <v>3</v>
      </c>
      <c r="B12" s="3" t="s">
        <v>84</v>
      </c>
      <c r="C12" s="40" t="s">
        <v>86</v>
      </c>
      <c r="D12" s="36">
        <v>2</v>
      </c>
      <c r="E12" s="37">
        <v>191.34</v>
      </c>
      <c r="F12" s="41">
        <f t="shared" ref="F12:F60" si="0">E12/100*100</f>
        <v>191.34</v>
      </c>
      <c r="G12" s="38">
        <v>20122</v>
      </c>
      <c r="H12" s="42">
        <f>G12/1250*100</f>
        <v>1609.76</v>
      </c>
      <c r="I12" s="43">
        <v>18099</v>
      </c>
      <c r="J12" s="42">
        <f>I12/G12*100</f>
        <v>89.94632740284267</v>
      </c>
      <c r="K12" s="38" t="s">
        <v>17</v>
      </c>
      <c r="L12" s="20"/>
      <c r="M12" s="35"/>
    </row>
    <row r="13" spans="1:13" s="15" customFormat="1" ht="60.75" customHeight="1" x14ac:dyDescent="0.2">
      <c r="A13" s="18">
        <v>4</v>
      </c>
      <c r="B13" s="3" t="s">
        <v>32</v>
      </c>
      <c r="C13" s="40" t="s">
        <v>87</v>
      </c>
      <c r="D13" s="36">
        <v>1</v>
      </c>
      <c r="E13" s="41">
        <v>121.4</v>
      </c>
      <c r="F13" s="41">
        <f t="shared" si="0"/>
        <v>121.39999999999999</v>
      </c>
      <c r="G13" s="43">
        <v>10225</v>
      </c>
      <c r="H13" s="42">
        <f>G13/1000*100</f>
        <v>1022.5</v>
      </c>
      <c r="I13" s="43">
        <v>9790</v>
      </c>
      <c r="J13" s="42">
        <f>I13/G13*100</f>
        <v>95.745721271393649</v>
      </c>
      <c r="K13" s="38" t="s">
        <v>17</v>
      </c>
      <c r="L13" s="20"/>
      <c r="M13" s="35"/>
    </row>
    <row r="14" spans="1:13" s="15" customFormat="1" ht="27.75" customHeight="1" x14ac:dyDescent="0.2">
      <c r="A14" s="17" t="s">
        <v>1</v>
      </c>
      <c r="B14" s="3"/>
      <c r="C14" s="20" t="s">
        <v>20</v>
      </c>
      <c r="D14" s="36"/>
      <c r="E14" s="41"/>
      <c r="F14" s="41"/>
      <c r="G14" s="43"/>
      <c r="H14" s="42"/>
      <c r="I14" s="42"/>
      <c r="J14" s="42"/>
      <c r="K14" s="38"/>
      <c r="L14" s="20"/>
      <c r="M14" s="35"/>
    </row>
    <row r="15" spans="1:13" s="15" customFormat="1" ht="53.25" customHeight="1" x14ac:dyDescent="0.2">
      <c r="A15" s="18">
        <v>1</v>
      </c>
      <c r="B15" s="3" t="s">
        <v>33</v>
      </c>
      <c r="C15" s="40" t="s">
        <v>88</v>
      </c>
      <c r="D15" s="36">
        <v>1</v>
      </c>
      <c r="E15" s="41">
        <v>160.76</v>
      </c>
      <c r="F15" s="41">
        <v>160.76</v>
      </c>
      <c r="G15" s="43">
        <v>5734</v>
      </c>
      <c r="H15" s="42">
        <f>G15/1000*100</f>
        <v>573.4</v>
      </c>
      <c r="I15" s="43">
        <v>5706</v>
      </c>
      <c r="J15" s="42">
        <f>I15/G15*100</f>
        <v>99.511684687827</v>
      </c>
      <c r="K15" s="38" t="s">
        <v>17</v>
      </c>
      <c r="L15" s="20"/>
      <c r="M15" s="35"/>
    </row>
    <row r="16" spans="1:13" s="15" customFormat="1" ht="53.25" customHeight="1" x14ac:dyDescent="0.2">
      <c r="A16" s="18">
        <v>2</v>
      </c>
      <c r="B16" s="3" t="s">
        <v>34</v>
      </c>
      <c r="C16" s="40" t="s">
        <v>89</v>
      </c>
      <c r="D16" s="36">
        <v>1</v>
      </c>
      <c r="E16" s="37">
        <v>143.82679999999999</v>
      </c>
      <c r="F16" s="41">
        <f t="shared" si="0"/>
        <v>143.82679999999999</v>
      </c>
      <c r="G16" s="38">
        <v>7323</v>
      </c>
      <c r="H16" s="42">
        <f>G16/1000*100</f>
        <v>732.30000000000007</v>
      </c>
      <c r="I16" s="43">
        <v>7183</v>
      </c>
      <c r="J16" s="42">
        <f t="shared" ref="J16:J19" si="1">I16/G16*100</f>
        <v>98.088215212344664</v>
      </c>
      <c r="K16" s="38" t="s">
        <v>17</v>
      </c>
      <c r="L16" s="20"/>
      <c r="M16" s="35"/>
    </row>
    <row r="17" spans="1:13" s="15" customFormat="1" ht="165.75" x14ac:dyDescent="0.2">
      <c r="A17" s="18">
        <v>3</v>
      </c>
      <c r="B17" s="3" t="s">
        <v>35</v>
      </c>
      <c r="C17" s="40" t="s">
        <v>90</v>
      </c>
      <c r="D17" s="36">
        <v>1</v>
      </c>
      <c r="E17" s="37">
        <v>79.83</v>
      </c>
      <c r="F17" s="41">
        <f t="shared" si="0"/>
        <v>79.83</v>
      </c>
      <c r="G17" s="38">
        <v>7204</v>
      </c>
      <c r="H17" s="42">
        <f>G17/1000*100</f>
        <v>720.4</v>
      </c>
      <c r="I17" s="43">
        <v>7161</v>
      </c>
      <c r="J17" s="42">
        <f t="shared" si="1"/>
        <v>99.403109383675741</v>
      </c>
      <c r="K17" s="38" t="s">
        <v>17</v>
      </c>
      <c r="L17" s="40"/>
      <c r="M17" s="40" t="s">
        <v>36</v>
      </c>
    </row>
    <row r="18" spans="1:13" s="15" customFormat="1" ht="50.25" customHeight="1" x14ac:dyDescent="0.2">
      <c r="A18" s="18">
        <v>4</v>
      </c>
      <c r="B18" s="3" t="s">
        <v>37</v>
      </c>
      <c r="C18" s="40" t="s">
        <v>91</v>
      </c>
      <c r="D18" s="36">
        <v>2</v>
      </c>
      <c r="E18" s="37">
        <v>222.59475</v>
      </c>
      <c r="F18" s="41">
        <f t="shared" si="0"/>
        <v>222.59475000000003</v>
      </c>
      <c r="G18" s="38">
        <v>11296</v>
      </c>
      <c r="H18" s="42">
        <f>G18/1000*100</f>
        <v>1129.5999999999999</v>
      </c>
      <c r="I18" s="43">
        <v>11111</v>
      </c>
      <c r="J18" s="42">
        <f t="shared" si="1"/>
        <v>98.362252124645892</v>
      </c>
      <c r="K18" s="38" t="s">
        <v>17</v>
      </c>
      <c r="L18" s="20"/>
      <c r="M18" s="35"/>
    </row>
    <row r="19" spans="1:13" s="15" customFormat="1" ht="50.25" customHeight="1" x14ac:dyDescent="0.2">
      <c r="A19" s="18">
        <v>5</v>
      </c>
      <c r="B19" s="3" t="s">
        <v>38</v>
      </c>
      <c r="C19" s="46" t="s">
        <v>292</v>
      </c>
      <c r="D19" s="36">
        <v>2</v>
      </c>
      <c r="E19" s="37">
        <v>256.53417000000002</v>
      </c>
      <c r="F19" s="41">
        <f t="shared" si="0"/>
        <v>256.53417000000002</v>
      </c>
      <c r="G19" s="38">
        <v>17364</v>
      </c>
      <c r="H19" s="42">
        <f>G19/1500*100</f>
        <v>1157.6000000000001</v>
      </c>
      <c r="I19" s="43">
        <v>13706</v>
      </c>
      <c r="J19" s="42">
        <f t="shared" si="1"/>
        <v>78.933425478000458</v>
      </c>
      <c r="K19" s="38" t="s">
        <v>17</v>
      </c>
      <c r="L19" s="20"/>
      <c r="M19" s="35"/>
    </row>
    <row r="20" spans="1:13" s="15" customFormat="1" ht="24" customHeight="1" x14ac:dyDescent="0.2">
      <c r="A20" s="17" t="s">
        <v>3</v>
      </c>
      <c r="B20" s="4"/>
      <c r="C20" s="21" t="s">
        <v>39</v>
      </c>
      <c r="D20" s="36"/>
      <c r="E20" s="37"/>
      <c r="F20" s="41"/>
      <c r="G20" s="38"/>
      <c r="H20" s="42"/>
      <c r="I20" s="42"/>
      <c r="J20" s="42"/>
      <c r="K20" s="38" t="s">
        <v>17</v>
      </c>
      <c r="L20" s="20"/>
      <c r="M20" s="35"/>
    </row>
    <row r="21" spans="1:13" s="15" customFormat="1" ht="40.5" customHeight="1" x14ac:dyDescent="0.2">
      <c r="A21" s="18">
        <v>1</v>
      </c>
      <c r="B21" s="3" t="s">
        <v>40</v>
      </c>
      <c r="C21" s="47" t="s">
        <v>301</v>
      </c>
      <c r="D21" s="36">
        <v>1</v>
      </c>
      <c r="E21" s="37">
        <v>137.30971</v>
      </c>
      <c r="F21" s="41">
        <f t="shared" si="0"/>
        <v>137.30971</v>
      </c>
      <c r="G21" s="38">
        <v>15201</v>
      </c>
      <c r="H21" s="42">
        <f>G21/1000*100</f>
        <v>1520.1000000000001</v>
      </c>
      <c r="I21" s="43">
        <v>13804</v>
      </c>
      <c r="J21" s="42">
        <f>I21/G21*100</f>
        <v>90.809815143740551</v>
      </c>
      <c r="K21" s="38" t="s">
        <v>17</v>
      </c>
      <c r="L21" s="20"/>
      <c r="M21" s="35"/>
    </row>
    <row r="22" spans="1:13" s="15" customFormat="1" ht="40.5" customHeight="1" x14ac:dyDescent="0.2">
      <c r="A22" s="18">
        <v>2</v>
      </c>
      <c r="B22" s="3" t="s">
        <v>41</v>
      </c>
      <c r="C22" s="47" t="s">
        <v>297</v>
      </c>
      <c r="D22" s="36">
        <v>1</v>
      </c>
      <c r="E22" s="37">
        <v>103.59213</v>
      </c>
      <c r="F22" s="41">
        <f t="shared" si="0"/>
        <v>103.59213</v>
      </c>
      <c r="G22" s="38">
        <v>10280</v>
      </c>
      <c r="H22" s="42">
        <f>G22/1000*100</f>
        <v>1028</v>
      </c>
      <c r="I22" s="43">
        <v>9515</v>
      </c>
      <c r="J22" s="42">
        <f t="shared" ref="J22:J29" si="2">I22/G22*100</f>
        <v>92.558365758754874</v>
      </c>
      <c r="K22" s="38" t="s">
        <v>17</v>
      </c>
      <c r="L22" s="20"/>
      <c r="M22" s="35"/>
    </row>
    <row r="23" spans="1:13" s="15" customFormat="1" ht="40.5" customHeight="1" x14ac:dyDescent="0.2">
      <c r="A23" s="18">
        <v>3</v>
      </c>
      <c r="B23" s="3" t="s">
        <v>42</v>
      </c>
      <c r="C23" s="40" t="s">
        <v>298</v>
      </c>
      <c r="D23" s="36">
        <v>1</v>
      </c>
      <c r="E23" s="37">
        <v>133.26881</v>
      </c>
      <c r="F23" s="41">
        <f t="shared" si="0"/>
        <v>133.26881</v>
      </c>
      <c r="G23" s="38">
        <v>11075</v>
      </c>
      <c r="H23" s="42">
        <f>G23/1000*100</f>
        <v>1107.5</v>
      </c>
      <c r="I23" s="43">
        <v>10106</v>
      </c>
      <c r="J23" s="42">
        <f t="shared" si="2"/>
        <v>91.25056433408578</v>
      </c>
      <c r="K23" s="38" t="s">
        <v>17</v>
      </c>
      <c r="L23" s="20"/>
      <c r="M23" s="35"/>
    </row>
    <row r="24" spans="1:13" s="15" customFormat="1" ht="49.5" customHeight="1" x14ac:dyDescent="0.2">
      <c r="A24" s="18">
        <v>4</v>
      </c>
      <c r="B24" s="3" t="s">
        <v>43</v>
      </c>
      <c r="C24" s="40" t="s">
        <v>299</v>
      </c>
      <c r="D24" s="36">
        <v>4</v>
      </c>
      <c r="E24" s="41">
        <v>111.64651000000001</v>
      </c>
      <c r="F24" s="41">
        <f t="shared" si="0"/>
        <v>111.64651000000001</v>
      </c>
      <c r="G24" s="43">
        <v>30329</v>
      </c>
      <c r="H24" s="42">
        <f>G24/2000*100</f>
        <v>1516.45</v>
      </c>
      <c r="I24" s="43">
        <v>15326</v>
      </c>
      <c r="J24" s="42">
        <f t="shared" si="2"/>
        <v>50.532493652939436</v>
      </c>
      <c r="K24" s="38" t="s">
        <v>17</v>
      </c>
      <c r="L24" s="20"/>
      <c r="M24" s="35"/>
    </row>
    <row r="25" spans="1:13" s="15" customFormat="1" ht="45" customHeight="1" x14ac:dyDescent="0.2">
      <c r="A25" s="18">
        <v>5</v>
      </c>
      <c r="B25" s="3" t="s">
        <v>44</v>
      </c>
      <c r="C25" s="40" t="s">
        <v>296</v>
      </c>
      <c r="D25" s="36">
        <v>2</v>
      </c>
      <c r="E25" s="41">
        <v>66.707329999999999</v>
      </c>
      <c r="F25" s="41">
        <f t="shared" si="0"/>
        <v>66.707329999999999</v>
      </c>
      <c r="G25" s="43">
        <v>13208</v>
      </c>
      <c r="H25" s="42">
        <f>G25/1250*100</f>
        <v>1056.6399999999999</v>
      </c>
      <c r="I25" s="43">
        <v>11338</v>
      </c>
      <c r="J25" s="42">
        <f t="shared" si="2"/>
        <v>85.841913991520286</v>
      </c>
      <c r="K25" s="38" t="s">
        <v>17</v>
      </c>
      <c r="L25" s="20"/>
      <c r="M25" s="35"/>
    </row>
    <row r="26" spans="1:13" s="15" customFormat="1" ht="36.75" customHeight="1" x14ac:dyDescent="0.2">
      <c r="A26" s="18">
        <v>6</v>
      </c>
      <c r="B26" s="3" t="s">
        <v>45</v>
      </c>
      <c r="C26" s="40" t="s">
        <v>295</v>
      </c>
      <c r="D26" s="36">
        <v>1</v>
      </c>
      <c r="E26" s="37">
        <v>130.81516999999999</v>
      </c>
      <c r="F26" s="41">
        <f t="shared" si="0"/>
        <v>130.81516999999999</v>
      </c>
      <c r="G26" s="38">
        <v>9351</v>
      </c>
      <c r="H26" s="42">
        <f>G26/1000*100</f>
        <v>935.10000000000014</v>
      </c>
      <c r="I26" s="43">
        <v>8478</v>
      </c>
      <c r="J26" s="42">
        <f t="shared" si="2"/>
        <v>90.664100096246386</v>
      </c>
      <c r="K26" s="38" t="s">
        <v>17</v>
      </c>
      <c r="L26" s="20"/>
      <c r="M26" s="35"/>
    </row>
    <row r="27" spans="1:13" s="15" customFormat="1" ht="36.75" customHeight="1" x14ac:dyDescent="0.2">
      <c r="A27" s="18">
        <v>7</v>
      </c>
      <c r="B27" s="3" t="s">
        <v>46</v>
      </c>
      <c r="C27" s="40" t="s">
        <v>293</v>
      </c>
      <c r="D27" s="36">
        <v>1</v>
      </c>
      <c r="E27" s="37">
        <v>170.25853000000001</v>
      </c>
      <c r="F27" s="41">
        <f t="shared" si="0"/>
        <v>170.25853000000001</v>
      </c>
      <c r="G27" s="38">
        <v>8686</v>
      </c>
      <c r="H27" s="42">
        <f>G27/1000*100</f>
        <v>868.6</v>
      </c>
      <c r="I27" s="43">
        <v>8424</v>
      </c>
      <c r="J27" s="42">
        <f t="shared" si="2"/>
        <v>96.983651853557447</v>
      </c>
      <c r="K27" s="38" t="s">
        <v>17</v>
      </c>
      <c r="L27" s="20"/>
      <c r="M27" s="35"/>
    </row>
    <row r="28" spans="1:13" s="15" customFormat="1" ht="45.75" customHeight="1" x14ac:dyDescent="0.2">
      <c r="A28" s="18">
        <v>8</v>
      </c>
      <c r="B28" s="3" t="s">
        <v>47</v>
      </c>
      <c r="C28" s="40" t="s">
        <v>294</v>
      </c>
      <c r="D28" s="36">
        <v>2</v>
      </c>
      <c r="E28" s="41">
        <v>92.094920000000002</v>
      </c>
      <c r="F28" s="41">
        <f t="shared" si="0"/>
        <v>92.094920000000002</v>
      </c>
      <c r="G28" s="43">
        <v>16873</v>
      </c>
      <c r="H28" s="42">
        <f>G28/1750*100</f>
        <v>964.17142857142858</v>
      </c>
      <c r="I28" s="43">
        <v>11286</v>
      </c>
      <c r="J28" s="42">
        <f t="shared" si="2"/>
        <v>66.8879274580691</v>
      </c>
      <c r="K28" s="38" t="s">
        <v>17</v>
      </c>
      <c r="L28" s="20"/>
      <c r="M28" s="35"/>
    </row>
    <row r="29" spans="1:13" s="15" customFormat="1" ht="165.75" x14ac:dyDescent="0.2">
      <c r="A29" s="18">
        <v>9</v>
      </c>
      <c r="B29" s="3" t="s">
        <v>48</v>
      </c>
      <c r="C29" s="40" t="s">
        <v>92</v>
      </c>
      <c r="D29" s="36">
        <v>1</v>
      </c>
      <c r="E29" s="41">
        <v>97.363050000000001</v>
      </c>
      <c r="F29" s="41">
        <f t="shared" si="0"/>
        <v>97.363050000000001</v>
      </c>
      <c r="G29" s="43">
        <v>16024</v>
      </c>
      <c r="H29" s="42">
        <f>G29/1500*100</f>
        <v>1068.2666666666667</v>
      </c>
      <c r="I29" s="43">
        <v>12263</v>
      </c>
      <c r="J29" s="42">
        <f t="shared" si="2"/>
        <v>76.528956565152271</v>
      </c>
      <c r="K29" s="38" t="s">
        <v>17</v>
      </c>
      <c r="L29" s="40"/>
      <c r="M29" s="40" t="s">
        <v>49</v>
      </c>
    </row>
    <row r="30" spans="1:13" s="15" customFormat="1" ht="35.25" customHeight="1" x14ac:dyDescent="0.2">
      <c r="A30" s="18">
        <v>9</v>
      </c>
      <c r="B30" s="3" t="s">
        <v>27</v>
      </c>
      <c r="C30" s="40" t="s">
        <v>93</v>
      </c>
      <c r="D30" s="36">
        <v>0</v>
      </c>
      <c r="E30" s="41">
        <v>103.18</v>
      </c>
      <c r="F30" s="41">
        <v>103.18</v>
      </c>
      <c r="G30" s="43">
        <v>8303</v>
      </c>
      <c r="H30" s="42">
        <f>G30/1000*100</f>
        <v>830.30000000000007</v>
      </c>
      <c r="I30" s="38">
        <v>8121</v>
      </c>
      <c r="J30" s="42">
        <f>I30/G30*100</f>
        <v>97.808021197157657</v>
      </c>
      <c r="K30" s="38"/>
      <c r="L30" s="40"/>
      <c r="M30" s="40"/>
    </row>
    <row r="31" spans="1:13" s="15" customFormat="1" ht="28.5" customHeight="1" x14ac:dyDescent="0.2">
      <c r="A31" s="17" t="s">
        <v>4</v>
      </c>
      <c r="B31" s="4"/>
      <c r="C31" s="21" t="s">
        <v>21</v>
      </c>
      <c r="D31" s="36"/>
      <c r="E31" s="41"/>
      <c r="F31" s="41"/>
      <c r="G31" s="43"/>
      <c r="H31" s="42"/>
      <c r="I31" s="42"/>
      <c r="J31" s="42"/>
      <c r="K31" s="38"/>
      <c r="L31" s="20"/>
      <c r="M31" s="35"/>
    </row>
    <row r="32" spans="1:13" s="15" customFormat="1" ht="35.25" customHeight="1" x14ac:dyDescent="0.2">
      <c r="A32" s="18">
        <v>1</v>
      </c>
      <c r="B32" s="3" t="s">
        <v>50</v>
      </c>
      <c r="C32" s="40" t="s">
        <v>302</v>
      </c>
      <c r="D32" s="36">
        <v>1</v>
      </c>
      <c r="E32" s="37">
        <v>222.57210999999998</v>
      </c>
      <c r="F32" s="41">
        <f t="shared" si="0"/>
        <v>222.57210999999998</v>
      </c>
      <c r="G32" s="38">
        <v>14890</v>
      </c>
      <c r="H32" s="42">
        <f>G32/1750*100</f>
        <v>850.85714285714289</v>
      </c>
      <c r="I32" s="43">
        <v>8970</v>
      </c>
      <c r="J32" s="42">
        <f>I32/G32*100</f>
        <v>60.241773002014774</v>
      </c>
      <c r="K32" s="38" t="s">
        <v>17</v>
      </c>
      <c r="L32" s="20"/>
      <c r="M32" s="35"/>
    </row>
    <row r="33" spans="1:13" s="15" customFormat="1" ht="47.25" customHeight="1" x14ac:dyDescent="0.2">
      <c r="A33" s="18">
        <v>2</v>
      </c>
      <c r="B33" s="3" t="s">
        <v>51</v>
      </c>
      <c r="C33" s="40" t="s">
        <v>303</v>
      </c>
      <c r="D33" s="22">
        <v>2</v>
      </c>
      <c r="E33" s="37">
        <v>127.40622</v>
      </c>
      <c r="F33" s="41">
        <f t="shared" si="0"/>
        <v>127.40622000000002</v>
      </c>
      <c r="G33" s="38">
        <v>15309</v>
      </c>
      <c r="H33" s="42">
        <f>G33/1500*100</f>
        <v>1020.5999999999999</v>
      </c>
      <c r="I33" s="43">
        <v>12189</v>
      </c>
      <c r="J33" s="42">
        <f t="shared" ref="J33:J39" si="3">I33/G33*100</f>
        <v>79.619831471683327</v>
      </c>
      <c r="K33" s="38" t="s">
        <v>17</v>
      </c>
      <c r="L33" s="20"/>
      <c r="M33" s="35"/>
    </row>
    <row r="34" spans="1:13" s="15" customFormat="1" ht="45.75" customHeight="1" x14ac:dyDescent="0.2">
      <c r="A34" s="18">
        <v>3</v>
      </c>
      <c r="B34" s="3" t="s">
        <v>52</v>
      </c>
      <c r="C34" s="40" t="s">
        <v>304</v>
      </c>
      <c r="D34" s="36">
        <v>2</v>
      </c>
      <c r="E34" s="48">
        <v>120.45</v>
      </c>
      <c r="F34" s="41">
        <f t="shared" si="0"/>
        <v>120.45000000000002</v>
      </c>
      <c r="G34" s="49">
        <v>16154</v>
      </c>
      <c r="H34" s="42">
        <f>G34/1250*100</f>
        <v>1292.32</v>
      </c>
      <c r="I34" s="43">
        <v>13216</v>
      </c>
      <c r="J34" s="42">
        <f t="shared" si="3"/>
        <v>81.812554166150804</v>
      </c>
      <c r="K34" s="38" t="s">
        <v>17</v>
      </c>
      <c r="L34" s="20"/>
      <c r="M34" s="35"/>
    </row>
    <row r="35" spans="1:13" s="15" customFormat="1" ht="52.5" customHeight="1" x14ac:dyDescent="0.2">
      <c r="A35" s="18">
        <v>4</v>
      </c>
      <c r="B35" s="3" t="s">
        <v>53</v>
      </c>
      <c r="C35" s="40" t="s">
        <v>305</v>
      </c>
      <c r="D35" s="36">
        <v>2</v>
      </c>
      <c r="E35" s="37">
        <v>126.19</v>
      </c>
      <c r="F35" s="41">
        <f t="shared" si="0"/>
        <v>126.19</v>
      </c>
      <c r="G35" s="38">
        <v>29508</v>
      </c>
      <c r="H35" s="42">
        <f>G35/2000*100</f>
        <v>1475.3999999999999</v>
      </c>
      <c r="I35" s="43">
        <v>17320</v>
      </c>
      <c r="J35" s="42">
        <f t="shared" si="3"/>
        <v>58.695946861867967</v>
      </c>
      <c r="K35" s="38" t="s">
        <v>17</v>
      </c>
      <c r="L35" s="20"/>
      <c r="M35" s="35"/>
    </row>
    <row r="36" spans="1:13" s="15" customFormat="1" ht="171.75" customHeight="1" x14ac:dyDescent="0.2">
      <c r="A36" s="18">
        <v>5</v>
      </c>
      <c r="B36" s="3" t="s">
        <v>54</v>
      </c>
      <c r="C36" s="40" t="s">
        <v>94</v>
      </c>
      <c r="D36" s="36">
        <v>1</v>
      </c>
      <c r="E36" s="37">
        <v>91.165449999999993</v>
      </c>
      <c r="F36" s="41">
        <f t="shared" si="0"/>
        <v>91.165449999999993</v>
      </c>
      <c r="G36" s="38">
        <v>17998</v>
      </c>
      <c r="H36" s="42">
        <f>G36/1500*100</f>
        <v>1199.8666666666668</v>
      </c>
      <c r="I36" s="43">
        <v>12865</v>
      </c>
      <c r="J36" s="42">
        <f t="shared" si="3"/>
        <v>71.480164462718079</v>
      </c>
      <c r="K36" s="38" t="s">
        <v>17</v>
      </c>
      <c r="L36" s="40"/>
      <c r="M36" s="40" t="s">
        <v>55</v>
      </c>
    </row>
    <row r="37" spans="1:13" s="15" customFormat="1" ht="173.25" customHeight="1" x14ac:dyDescent="0.2">
      <c r="A37" s="18">
        <v>6</v>
      </c>
      <c r="B37" s="3" t="s">
        <v>56</v>
      </c>
      <c r="C37" s="40" t="s">
        <v>306</v>
      </c>
      <c r="D37" s="36">
        <v>1</v>
      </c>
      <c r="E37" s="37">
        <v>93.541089999999997</v>
      </c>
      <c r="F37" s="41">
        <f t="shared" si="0"/>
        <v>93.541089999999997</v>
      </c>
      <c r="G37" s="38">
        <v>16385</v>
      </c>
      <c r="H37" s="42">
        <f>G37/1750*100</f>
        <v>936.28571428571433</v>
      </c>
      <c r="I37" s="43">
        <v>11361</v>
      </c>
      <c r="J37" s="42">
        <f t="shared" si="3"/>
        <v>69.33780897162039</v>
      </c>
      <c r="K37" s="38" t="s">
        <v>17</v>
      </c>
      <c r="L37" s="40"/>
      <c r="M37" s="40" t="s">
        <v>57</v>
      </c>
    </row>
    <row r="38" spans="1:13" s="15" customFormat="1" ht="197.25" customHeight="1" x14ac:dyDescent="0.2">
      <c r="A38" s="18">
        <v>7</v>
      </c>
      <c r="B38" s="3" t="s">
        <v>58</v>
      </c>
      <c r="C38" s="40" t="s">
        <v>95</v>
      </c>
      <c r="D38" s="36">
        <v>1</v>
      </c>
      <c r="E38" s="37">
        <v>55.600270000000002</v>
      </c>
      <c r="F38" s="41">
        <f t="shared" si="0"/>
        <v>55.600270000000009</v>
      </c>
      <c r="G38" s="38">
        <v>18289</v>
      </c>
      <c r="H38" s="42">
        <f>G38/2500*100</f>
        <v>731.56</v>
      </c>
      <c r="I38" s="43">
        <v>5969</v>
      </c>
      <c r="J38" s="42">
        <f t="shared" si="3"/>
        <v>32.637104270326425</v>
      </c>
      <c r="K38" s="38" t="s">
        <v>17</v>
      </c>
      <c r="L38" s="40"/>
      <c r="M38" s="40" t="s">
        <v>59</v>
      </c>
    </row>
    <row r="39" spans="1:13" s="15" customFormat="1" ht="26.25" customHeight="1" x14ac:dyDescent="0.2">
      <c r="A39" s="18">
        <v>8</v>
      </c>
      <c r="B39" s="3" t="s">
        <v>28</v>
      </c>
      <c r="C39" s="40" t="s">
        <v>96</v>
      </c>
      <c r="D39" s="36">
        <v>0</v>
      </c>
      <c r="E39" s="41">
        <v>63.63</v>
      </c>
      <c r="F39" s="41">
        <v>63.629999999999995</v>
      </c>
      <c r="G39" s="43">
        <v>10368</v>
      </c>
      <c r="H39" s="42">
        <f>G39/1500*100</f>
        <v>691.2</v>
      </c>
      <c r="I39" s="38">
        <v>8012</v>
      </c>
      <c r="J39" s="42">
        <f t="shared" si="3"/>
        <v>77.276234567901241</v>
      </c>
      <c r="K39" s="38"/>
      <c r="L39" s="40"/>
      <c r="M39" s="40"/>
    </row>
    <row r="40" spans="1:13" s="15" customFormat="1" ht="21.75" customHeight="1" x14ac:dyDescent="0.2">
      <c r="A40" s="17" t="s">
        <v>5</v>
      </c>
      <c r="B40" s="3"/>
      <c r="C40" s="20" t="s">
        <v>22</v>
      </c>
      <c r="D40" s="36"/>
      <c r="E40" s="41"/>
      <c r="F40" s="41"/>
      <c r="G40" s="43"/>
      <c r="H40" s="42"/>
      <c r="I40" s="42"/>
      <c r="J40" s="42"/>
      <c r="K40" s="38"/>
      <c r="L40" s="20"/>
      <c r="M40" s="35"/>
    </row>
    <row r="41" spans="1:13" s="15" customFormat="1" ht="37.5" customHeight="1" x14ac:dyDescent="0.2">
      <c r="A41" s="18">
        <v>1</v>
      </c>
      <c r="B41" s="3" t="s">
        <v>60</v>
      </c>
      <c r="C41" s="40" t="s">
        <v>97</v>
      </c>
      <c r="D41" s="36">
        <v>1</v>
      </c>
      <c r="E41" s="37">
        <v>168.92536000000001</v>
      </c>
      <c r="F41" s="41">
        <f t="shared" si="0"/>
        <v>168.92536000000001</v>
      </c>
      <c r="G41" s="38">
        <v>10882</v>
      </c>
      <c r="H41" s="42">
        <f>G41/1000*100</f>
        <v>1088.2</v>
      </c>
      <c r="I41" s="43">
        <v>10624</v>
      </c>
      <c r="J41" s="42">
        <f>I41/G41*100</f>
        <v>97.629112295533901</v>
      </c>
      <c r="K41" s="38" t="s">
        <v>17</v>
      </c>
      <c r="L41" s="20"/>
      <c r="M41" s="35"/>
    </row>
    <row r="42" spans="1:13" s="15" customFormat="1" ht="50.25" customHeight="1" x14ac:dyDescent="0.2">
      <c r="A42" s="18">
        <v>2</v>
      </c>
      <c r="B42" s="3" t="s">
        <v>61</v>
      </c>
      <c r="C42" s="40" t="s">
        <v>98</v>
      </c>
      <c r="D42" s="36">
        <v>2</v>
      </c>
      <c r="E42" s="41">
        <v>134.28871000000001</v>
      </c>
      <c r="F42" s="41">
        <f t="shared" si="0"/>
        <v>134.28871000000001</v>
      </c>
      <c r="G42" s="43">
        <v>10952</v>
      </c>
      <c r="H42" s="42">
        <f>G42/1500*100</f>
        <v>730.13333333333333</v>
      </c>
      <c r="I42" s="43">
        <v>8303</v>
      </c>
      <c r="J42" s="42">
        <f t="shared" ref="J42:J49" si="4">I42/G42*100</f>
        <v>75.812636961285605</v>
      </c>
      <c r="K42" s="38" t="s">
        <v>17</v>
      </c>
      <c r="L42" s="20"/>
      <c r="M42" s="35"/>
    </row>
    <row r="43" spans="1:13" s="15" customFormat="1" ht="60.75" customHeight="1" x14ac:dyDescent="0.2">
      <c r="A43" s="19">
        <v>3</v>
      </c>
      <c r="B43" s="3" t="s">
        <v>62</v>
      </c>
      <c r="C43" s="40" t="s">
        <v>99</v>
      </c>
      <c r="D43" s="36">
        <v>2</v>
      </c>
      <c r="E43" s="41">
        <v>102.59</v>
      </c>
      <c r="F43" s="41">
        <f t="shared" si="0"/>
        <v>102.59</v>
      </c>
      <c r="G43" s="43">
        <v>13803</v>
      </c>
      <c r="H43" s="42">
        <f>G43/2500*100</f>
        <v>552.12</v>
      </c>
      <c r="I43" s="43">
        <v>4703</v>
      </c>
      <c r="J43" s="42">
        <f t="shared" si="4"/>
        <v>34.072303122509602</v>
      </c>
      <c r="K43" s="38" t="s">
        <v>17</v>
      </c>
      <c r="L43" s="20"/>
      <c r="M43" s="35"/>
    </row>
    <row r="44" spans="1:13" s="15" customFormat="1" ht="225.75" customHeight="1" x14ac:dyDescent="0.2">
      <c r="A44" s="18">
        <v>4</v>
      </c>
      <c r="B44" s="3" t="s">
        <v>63</v>
      </c>
      <c r="C44" s="40" t="s">
        <v>100</v>
      </c>
      <c r="D44" s="36">
        <v>1</v>
      </c>
      <c r="E44" s="37">
        <v>95.322839999999999</v>
      </c>
      <c r="F44" s="41">
        <f t="shared" si="0"/>
        <v>95.322839999999999</v>
      </c>
      <c r="G44" s="38">
        <v>10976</v>
      </c>
      <c r="H44" s="42">
        <f>G44/1750*100</f>
        <v>627.20000000000005</v>
      </c>
      <c r="I44" s="43">
        <v>6628</v>
      </c>
      <c r="J44" s="42">
        <f t="shared" si="4"/>
        <v>60.386297376093289</v>
      </c>
      <c r="K44" s="38" t="s">
        <v>17</v>
      </c>
      <c r="L44" s="40"/>
      <c r="M44" s="40" t="s">
        <v>64</v>
      </c>
    </row>
    <row r="45" spans="1:13" s="15" customFormat="1" ht="51" customHeight="1" x14ac:dyDescent="0.2">
      <c r="A45" s="18">
        <v>5</v>
      </c>
      <c r="B45" s="3" t="s">
        <v>65</v>
      </c>
      <c r="C45" s="40" t="s">
        <v>101</v>
      </c>
      <c r="D45" s="36">
        <v>2</v>
      </c>
      <c r="E45" s="41">
        <v>104.24874</v>
      </c>
      <c r="F45" s="41">
        <f t="shared" si="0"/>
        <v>104.24874</v>
      </c>
      <c r="G45" s="43">
        <v>19020</v>
      </c>
      <c r="H45" s="42">
        <f>G45/2000*100</f>
        <v>951</v>
      </c>
      <c r="I45" s="43">
        <v>9662</v>
      </c>
      <c r="J45" s="42">
        <f t="shared" si="4"/>
        <v>50.799158780231338</v>
      </c>
      <c r="K45" s="38" t="s">
        <v>17</v>
      </c>
      <c r="L45" s="20"/>
      <c r="M45" s="35"/>
    </row>
    <row r="46" spans="1:13" s="15" customFormat="1" ht="51" customHeight="1" x14ac:dyDescent="0.2">
      <c r="A46" s="19">
        <v>6</v>
      </c>
      <c r="B46" s="3" t="s">
        <v>66</v>
      </c>
      <c r="C46" s="40" t="s">
        <v>102</v>
      </c>
      <c r="D46" s="36">
        <v>2</v>
      </c>
      <c r="E46" s="37">
        <v>87.972290000000001</v>
      </c>
      <c r="F46" s="41">
        <f t="shared" si="0"/>
        <v>87.972290000000001</v>
      </c>
      <c r="G46" s="38">
        <v>11022</v>
      </c>
      <c r="H46" s="42">
        <f>G46/1750*100</f>
        <v>629.82857142857142</v>
      </c>
      <c r="I46" s="43">
        <v>7342</v>
      </c>
      <c r="J46" s="42">
        <f t="shared" si="4"/>
        <v>66.612230085283969</v>
      </c>
      <c r="K46" s="38" t="s">
        <v>17</v>
      </c>
      <c r="L46" s="20"/>
      <c r="M46" s="35"/>
    </row>
    <row r="47" spans="1:13" s="15" customFormat="1" ht="51" customHeight="1" x14ac:dyDescent="0.2">
      <c r="A47" s="18">
        <v>7</v>
      </c>
      <c r="B47" s="3" t="s">
        <v>67</v>
      </c>
      <c r="C47" s="40" t="s">
        <v>119</v>
      </c>
      <c r="D47" s="36">
        <v>3</v>
      </c>
      <c r="E47" s="41">
        <v>117.91833</v>
      </c>
      <c r="F47" s="41">
        <f t="shared" si="0"/>
        <v>117.91833</v>
      </c>
      <c r="G47" s="43">
        <v>31560</v>
      </c>
      <c r="H47" s="42">
        <f>G47/2000*100</f>
        <v>1578</v>
      </c>
      <c r="I47" s="43">
        <v>17892</v>
      </c>
      <c r="J47" s="42">
        <f t="shared" si="4"/>
        <v>56.692015209125479</v>
      </c>
      <c r="K47" s="38" t="s">
        <v>17</v>
      </c>
      <c r="L47" s="20"/>
      <c r="M47" s="35"/>
    </row>
    <row r="48" spans="1:13" s="15" customFormat="1" ht="51" customHeight="1" x14ac:dyDescent="0.2">
      <c r="A48" s="18">
        <v>8</v>
      </c>
      <c r="B48" s="3" t="s">
        <v>68</v>
      </c>
      <c r="C48" s="40" t="s">
        <v>103</v>
      </c>
      <c r="D48" s="36">
        <v>2</v>
      </c>
      <c r="E48" s="41">
        <v>59.038209999999999</v>
      </c>
      <c r="F48" s="41">
        <f t="shared" si="0"/>
        <v>59.038209999999999</v>
      </c>
      <c r="G48" s="43">
        <v>21799</v>
      </c>
      <c r="H48" s="42">
        <f>G48/2500*100</f>
        <v>871.96</v>
      </c>
      <c r="I48" s="43">
        <v>8568</v>
      </c>
      <c r="J48" s="42">
        <f t="shared" si="4"/>
        <v>39.304555254828202</v>
      </c>
      <c r="K48" s="38" t="s">
        <v>17</v>
      </c>
      <c r="L48" s="20"/>
      <c r="M48" s="35"/>
    </row>
    <row r="49" spans="1:13" s="15" customFormat="1" ht="45.75" customHeight="1" x14ac:dyDescent="0.2">
      <c r="A49" s="18">
        <v>9</v>
      </c>
      <c r="B49" s="3" t="s">
        <v>29</v>
      </c>
      <c r="C49" s="40" t="s">
        <v>104</v>
      </c>
      <c r="D49" s="36">
        <v>0</v>
      </c>
      <c r="E49" s="41">
        <v>109.48</v>
      </c>
      <c r="F49" s="41">
        <f t="shared" si="0"/>
        <v>109.48</v>
      </c>
      <c r="G49" s="43">
        <v>6783</v>
      </c>
      <c r="H49" s="50">
        <f>G49/1250*100</f>
        <v>542.64</v>
      </c>
      <c r="I49" s="38">
        <v>5968</v>
      </c>
      <c r="J49" s="42">
        <f t="shared" si="4"/>
        <v>87.984667551231027</v>
      </c>
      <c r="K49" s="38"/>
      <c r="L49" s="20"/>
      <c r="M49" s="35"/>
    </row>
    <row r="50" spans="1:13" s="15" customFormat="1" ht="26.25" customHeight="1" x14ac:dyDescent="0.2">
      <c r="A50" s="16" t="s">
        <v>6</v>
      </c>
      <c r="B50" s="4"/>
      <c r="C50" s="21" t="s">
        <v>23</v>
      </c>
      <c r="D50" s="36"/>
      <c r="E50" s="22"/>
      <c r="F50" s="41"/>
      <c r="G50" s="43"/>
      <c r="H50" s="42"/>
      <c r="I50" s="42"/>
      <c r="J50" s="42"/>
      <c r="K50" s="38"/>
      <c r="L50" s="20"/>
      <c r="M50" s="35"/>
    </row>
    <row r="51" spans="1:13" s="15" customFormat="1" ht="51.75" customHeight="1" x14ac:dyDescent="0.2">
      <c r="A51" s="18">
        <v>1</v>
      </c>
      <c r="B51" s="3" t="s">
        <v>83</v>
      </c>
      <c r="C51" s="40" t="s">
        <v>105</v>
      </c>
      <c r="D51" s="36">
        <v>2</v>
      </c>
      <c r="E51" s="41">
        <v>98.567549999999997</v>
      </c>
      <c r="F51" s="41">
        <f t="shared" si="0"/>
        <v>98.567549999999997</v>
      </c>
      <c r="G51" s="43">
        <v>14911</v>
      </c>
      <c r="H51" s="42">
        <f>G51/1250*100</f>
        <v>1192.8800000000001</v>
      </c>
      <c r="I51" s="43">
        <v>13072</v>
      </c>
      <c r="J51" s="42">
        <f>I51/G51*100</f>
        <v>87.666823150694114</v>
      </c>
      <c r="K51" s="38" t="s">
        <v>17</v>
      </c>
      <c r="L51" s="20"/>
      <c r="M51" s="35"/>
    </row>
    <row r="52" spans="1:13" s="15" customFormat="1" ht="51.75" customHeight="1" x14ac:dyDescent="0.2">
      <c r="A52" s="18">
        <v>2</v>
      </c>
      <c r="B52" s="3" t="s">
        <v>69</v>
      </c>
      <c r="C52" s="40" t="s">
        <v>106</v>
      </c>
      <c r="D52" s="36">
        <v>2</v>
      </c>
      <c r="E52" s="41">
        <v>78.570790000000002</v>
      </c>
      <c r="F52" s="41">
        <f t="shared" si="0"/>
        <v>78.570790000000002</v>
      </c>
      <c r="G52" s="43">
        <v>13453</v>
      </c>
      <c r="H52" s="42">
        <f>G52/1250*100</f>
        <v>1076.24</v>
      </c>
      <c r="I52" s="43">
        <v>11033</v>
      </c>
      <c r="J52" s="42">
        <f t="shared" ref="J52:J60" si="5">I52/G52*100</f>
        <v>82.011447260834018</v>
      </c>
      <c r="K52" s="38" t="s">
        <v>17</v>
      </c>
      <c r="L52" s="20"/>
      <c r="M52" s="35"/>
    </row>
    <row r="53" spans="1:13" s="15" customFormat="1" ht="51.75" customHeight="1" x14ac:dyDescent="0.2">
      <c r="A53" s="18">
        <v>3</v>
      </c>
      <c r="B53" s="3" t="s">
        <v>70</v>
      </c>
      <c r="C53" s="40" t="s">
        <v>107</v>
      </c>
      <c r="D53" s="36">
        <v>3</v>
      </c>
      <c r="E53" s="37">
        <v>123.17314</v>
      </c>
      <c r="F53" s="41">
        <f t="shared" si="0"/>
        <v>123.17314000000002</v>
      </c>
      <c r="G53" s="38">
        <v>41954</v>
      </c>
      <c r="H53" s="42">
        <f>G53/2500*100</f>
        <v>1678.16</v>
      </c>
      <c r="I53" s="43">
        <v>15009</v>
      </c>
      <c r="J53" s="42">
        <f t="shared" si="5"/>
        <v>35.774896315011681</v>
      </c>
      <c r="K53" s="38" t="s">
        <v>17</v>
      </c>
      <c r="L53" s="20"/>
      <c r="M53" s="35"/>
    </row>
    <row r="54" spans="1:13" s="15" customFormat="1" ht="51.75" customHeight="1" x14ac:dyDescent="0.2">
      <c r="A54" s="18">
        <v>4</v>
      </c>
      <c r="B54" s="3" t="s">
        <v>71</v>
      </c>
      <c r="C54" s="40" t="s">
        <v>108</v>
      </c>
      <c r="D54" s="36">
        <v>2</v>
      </c>
      <c r="E54" s="41">
        <v>69.479849999999999</v>
      </c>
      <c r="F54" s="41">
        <f t="shared" si="0"/>
        <v>69.479849999999999</v>
      </c>
      <c r="G54" s="43">
        <v>24339</v>
      </c>
      <c r="H54" s="42">
        <f>G54/2500*100</f>
        <v>973.56</v>
      </c>
      <c r="I54" s="43">
        <v>8227</v>
      </c>
      <c r="J54" s="42">
        <f t="shared" si="5"/>
        <v>33.801717408274783</v>
      </c>
      <c r="K54" s="38" t="s">
        <v>17</v>
      </c>
      <c r="L54" s="20"/>
      <c r="M54" s="35"/>
    </row>
    <row r="55" spans="1:13" s="15" customFormat="1" ht="51.75" customHeight="1" x14ac:dyDescent="0.2">
      <c r="A55" s="18">
        <v>5</v>
      </c>
      <c r="B55" s="3" t="s">
        <v>72</v>
      </c>
      <c r="C55" s="40" t="s">
        <v>109</v>
      </c>
      <c r="D55" s="36">
        <v>2</v>
      </c>
      <c r="E55" s="41">
        <v>114.41754</v>
      </c>
      <c r="F55" s="41">
        <f t="shared" si="0"/>
        <v>114.41754</v>
      </c>
      <c r="G55" s="43">
        <v>18856</v>
      </c>
      <c r="H55" s="42">
        <f>G55/2000*100</f>
        <v>942.80000000000007</v>
      </c>
      <c r="I55" s="43">
        <v>9986</v>
      </c>
      <c r="J55" s="42">
        <f t="shared" si="5"/>
        <v>52.959270258803556</v>
      </c>
      <c r="K55" s="38" t="s">
        <v>17</v>
      </c>
      <c r="L55" s="20"/>
      <c r="M55" s="35"/>
    </row>
    <row r="56" spans="1:13" s="15" customFormat="1" ht="51.75" customHeight="1" x14ac:dyDescent="0.2">
      <c r="A56" s="18">
        <v>6</v>
      </c>
      <c r="B56" s="3" t="s">
        <v>73</v>
      </c>
      <c r="C56" s="40" t="s">
        <v>110</v>
      </c>
      <c r="D56" s="36">
        <v>2</v>
      </c>
      <c r="E56" s="41">
        <v>76.125410000000002</v>
      </c>
      <c r="F56" s="41">
        <f t="shared" si="0"/>
        <v>76.125410000000002</v>
      </c>
      <c r="G56" s="43">
        <v>28259</v>
      </c>
      <c r="H56" s="42">
        <f>G56/1750*100</f>
        <v>1614.8</v>
      </c>
      <c r="I56" s="43">
        <v>18923</v>
      </c>
      <c r="J56" s="42">
        <f t="shared" si="5"/>
        <v>66.962737534944623</v>
      </c>
      <c r="K56" s="38" t="s">
        <v>17</v>
      </c>
      <c r="L56" s="20"/>
      <c r="M56" s="35"/>
    </row>
    <row r="57" spans="1:13" s="15" customFormat="1" ht="56.25" customHeight="1" x14ac:dyDescent="0.2">
      <c r="A57" s="18">
        <v>7</v>
      </c>
      <c r="B57" s="3" t="s">
        <v>74</v>
      </c>
      <c r="C57" s="40" t="s">
        <v>111</v>
      </c>
      <c r="D57" s="36">
        <v>2</v>
      </c>
      <c r="E57" s="41">
        <v>85.651820000000015</v>
      </c>
      <c r="F57" s="41">
        <f t="shared" si="0"/>
        <v>85.651820000000015</v>
      </c>
      <c r="G57" s="43">
        <v>27300</v>
      </c>
      <c r="H57" s="42">
        <f>G57/2000*100</f>
        <v>1365</v>
      </c>
      <c r="I57" s="43">
        <v>14885</v>
      </c>
      <c r="J57" s="42">
        <f t="shared" si="5"/>
        <v>54.523809523809518</v>
      </c>
      <c r="K57" s="38" t="s">
        <v>17</v>
      </c>
      <c r="L57" s="20"/>
      <c r="M57" s="35"/>
    </row>
    <row r="58" spans="1:13" s="15" customFormat="1" ht="56.25" customHeight="1" x14ac:dyDescent="0.2">
      <c r="A58" s="18">
        <v>8</v>
      </c>
      <c r="B58" s="3" t="s">
        <v>75</v>
      </c>
      <c r="C58" s="40" t="s">
        <v>112</v>
      </c>
      <c r="D58" s="36">
        <v>2</v>
      </c>
      <c r="E58" s="41">
        <v>53.356760000000001</v>
      </c>
      <c r="F58" s="41">
        <f t="shared" si="0"/>
        <v>53.356760000000001</v>
      </c>
      <c r="G58" s="43">
        <v>17615</v>
      </c>
      <c r="H58" s="42">
        <f t="shared" ref="H58" si="6">G58/5000*100</f>
        <v>352.3</v>
      </c>
      <c r="I58" s="43">
        <v>3837</v>
      </c>
      <c r="J58" s="42">
        <f t="shared" si="5"/>
        <v>21.782571671870564</v>
      </c>
      <c r="K58" s="38" t="s">
        <v>17</v>
      </c>
      <c r="L58" s="20"/>
      <c r="M58" s="35"/>
    </row>
    <row r="59" spans="1:13" s="15" customFormat="1" ht="56.25" customHeight="1" x14ac:dyDescent="0.2">
      <c r="A59" s="18">
        <v>9</v>
      </c>
      <c r="B59" s="3" t="s">
        <v>76</v>
      </c>
      <c r="C59" s="40" t="s">
        <v>113</v>
      </c>
      <c r="D59" s="36">
        <v>2</v>
      </c>
      <c r="E59" s="41">
        <v>44.219050000000003</v>
      </c>
      <c r="F59" s="41">
        <f t="shared" si="0"/>
        <v>44.219050000000003</v>
      </c>
      <c r="G59" s="43">
        <v>19417</v>
      </c>
      <c r="H59" s="42">
        <f>G59/2500*100</f>
        <v>776.68</v>
      </c>
      <c r="I59" s="43">
        <v>7287</v>
      </c>
      <c r="J59" s="42">
        <f t="shared" si="5"/>
        <v>37.528969459751764</v>
      </c>
      <c r="K59" s="38" t="s">
        <v>17</v>
      </c>
      <c r="L59" s="20"/>
      <c r="M59" s="35"/>
    </row>
    <row r="60" spans="1:13" s="15" customFormat="1" ht="56.25" customHeight="1" x14ac:dyDescent="0.2">
      <c r="A60" s="18">
        <v>10</v>
      </c>
      <c r="B60" s="3" t="s">
        <v>77</v>
      </c>
      <c r="C60" s="40" t="s">
        <v>114</v>
      </c>
      <c r="D60" s="36">
        <v>2</v>
      </c>
      <c r="E60" s="41">
        <v>74.860680000000002</v>
      </c>
      <c r="F60" s="41">
        <f t="shared" si="0"/>
        <v>74.860680000000002</v>
      </c>
      <c r="G60" s="43">
        <v>18085</v>
      </c>
      <c r="H60" s="42">
        <f>G60/1750*100</f>
        <v>1033.4285714285716</v>
      </c>
      <c r="I60" s="43">
        <v>11623</v>
      </c>
      <c r="J60" s="42">
        <f t="shared" si="5"/>
        <v>64.268730992535254</v>
      </c>
      <c r="K60" s="38" t="s">
        <v>17</v>
      </c>
      <c r="L60" s="20"/>
      <c r="M60" s="35"/>
    </row>
    <row r="61" spans="1:13" s="15" customFormat="1" ht="29.25" customHeight="1" x14ac:dyDescent="0.2">
      <c r="A61" s="17" t="s">
        <v>7</v>
      </c>
      <c r="B61" s="2"/>
      <c r="C61" s="51" t="s">
        <v>24</v>
      </c>
      <c r="D61" s="36"/>
      <c r="E61" s="22"/>
      <c r="F61" s="37"/>
      <c r="G61" s="43"/>
      <c r="H61" s="38"/>
      <c r="I61" s="38"/>
      <c r="J61" s="38"/>
      <c r="K61" s="38"/>
      <c r="L61" s="20"/>
      <c r="M61" s="35"/>
    </row>
    <row r="62" spans="1:13" s="15" customFormat="1" ht="90.75" customHeight="1" x14ac:dyDescent="0.2">
      <c r="A62" s="18">
        <v>1</v>
      </c>
      <c r="B62" s="3" t="s">
        <v>78</v>
      </c>
      <c r="C62" s="40" t="s">
        <v>115</v>
      </c>
      <c r="D62" s="36">
        <v>2</v>
      </c>
      <c r="E62" s="37">
        <v>80.2</v>
      </c>
      <c r="F62" s="37">
        <f>E62/5.5*100</f>
        <v>1458.1818181818182</v>
      </c>
      <c r="G62" s="38">
        <v>31446</v>
      </c>
      <c r="H62" s="42">
        <f>G62/15000*100</f>
        <v>209.64000000000001</v>
      </c>
      <c r="I62" s="43">
        <v>14999</v>
      </c>
      <c r="J62" s="42">
        <f>I62/G62*100</f>
        <v>47.697640399414873</v>
      </c>
      <c r="K62" s="38" t="s">
        <v>17</v>
      </c>
      <c r="L62" s="20"/>
      <c r="M62" s="35"/>
    </row>
    <row r="63" spans="1:13" s="15" customFormat="1" ht="96" customHeight="1" x14ac:dyDescent="0.2">
      <c r="A63" s="18">
        <v>2</v>
      </c>
      <c r="B63" s="3" t="s">
        <v>79</v>
      </c>
      <c r="C63" s="40" t="s">
        <v>116</v>
      </c>
      <c r="D63" s="36">
        <v>5</v>
      </c>
      <c r="E63" s="42">
        <v>34.9</v>
      </c>
      <c r="F63" s="37">
        <f t="shared" ref="F63:F66" si="7">E63/5.5*100</f>
        <v>634.5454545454545</v>
      </c>
      <c r="G63" s="38">
        <v>72000</v>
      </c>
      <c r="H63" s="42">
        <f t="shared" ref="H63:H66" si="8">G63/15000*100</f>
        <v>480</v>
      </c>
      <c r="I63" s="43">
        <v>15123</v>
      </c>
      <c r="J63" s="42">
        <f t="shared" ref="J63:J66" si="9">I63/G63*100</f>
        <v>21.004166666666666</v>
      </c>
      <c r="K63" s="38" t="s">
        <v>17</v>
      </c>
      <c r="L63" s="20"/>
      <c r="M63" s="35"/>
    </row>
    <row r="64" spans="1:13" s="15" customFormat="1" ht="76.5" customHeight="1" x14ac:dyDescent="0.2">
      <c r="A64" s="18">
        <v>3</v>
      </c>
      <c r="B64" s="3" t="s">
        <v>80</v>
      </c>
      <c r="C64" s="40" t="s">
        <v>117</v>
      </c>
      <c r="D64" s="36">
        <v>1</v>
      </c>
      <c r="E64" s="42">
        <v>26.99</v>
      </c>
      <c r="F64" s="37">
        <f t="shared" si="7"/>
        <v>490.72727272727275</v>
      </c>
      <c r="G64" s="38">
        <v>15393</v>
      </c>
      <c r="H64" s="42">
        <f t="shared" si="8"/>
        <v>102.62</v>
      </c>
      <c r="I64" s="43">
        <v>2224</v>
      </c>
      <c r="J64" s="42">
        <f t="shared" si="9"/>
        <v>14.448125771454556</v>
      </c>
      <c r="K64" s="38" t="s">
        <v>17</v>
      </c>
      <c r="L64" s="20"/>
      <c r="M64" s="35"/>
    </row>
    <row r="65" spans="1:13" s="15" customFormat="1" ht="96.75" customHeight="1" x14ac:dyDescent="0.2">
      <c r="A65" s="18">
        <v>4</v>
      </c>
      <c r="B65" s="3" t="s">
        <v>81</v>
      </c>
      <c r="C65" s="40" t="s">
        <v>118</v>
      </c>
      <c r="D65" s="36">
        <v>4</v>
      </c>
      <c r="E65" s="37">
        <v>53.444420000000001</v>
      </c>
      <c r="F65" s="37">
        <f t="shared" si="7"/>
        <v>971.71672727272733</v>
      </c>
      <c r="G65" s="38">
        <v>42952</v>
      </c>
      <c r="H65" s="42">
        <f t="shared" si="8"/>
        <v>286.34666666666664</v>
      </c>
      <c r="I65" s="43">
        <v>9648</v>
      </c>
      <c r="J65" s="42">
        <f t="shared" si="9"/>
        <v>22.462283479232632</v>
      </c>
      <c r="K65" s="38" t="s">
        <v>17</v>
      </c>
      <c r="L65" s="20"/>
      <c r="M65" s="35"/>
    </row>
    <row r="66" spans="1:13" s="15" customFormat="1" ht="57" customHeight="1" x14ac:dyDescent="0.2">
      <c r="A66" s="18">
        <v>5</v>
      </c>
      <c r="B66" s="3" t="s">
        <v>82</v>
      </c>
      <c r="C66" s="40" t="s">
        <v>120</v>
      </c>
      <c r="D66" s="36">
        <v>1</v>
      </c>
      <c r="E66" s="37">
        <v>46.341709999999999</v>
      </c>
      <c r="F66" s="37">
        <f t="shared" si="7"/>
        <v>842.57654545454534</v>
      </c>
      <c r="G66" s="38">
        <v>18626</v>
      </c>
      <c r="H66" s="42">
        <f t="shared" si="8"/>
        <v>124.17333333333333</v>
      </c>
      <c r="I66" s="43">
        <v>5999</v>
      </c>
      <c r="J66" s="42">
        <f t="shared" si="9"/>
        <v>32.207666702458923</v>
      </c>
      <c r="K66" s="38" t="s">
        <v>17</v>
      </c>
      <c r="L66" s="20"/>
      <c r="M66" s="35"/>
    </row>
    <row r="67" spans="1:13" s="15" customFormat="1" ht="30.75" customHeight="1" x14ac:dyDescent="0.2">
      <c r="A67" s="18" t="s">
        <v>25</v>
      </c>
      <c r="B67" s="1"/>
      <c r="C67" s="5" t="s">
        <v>26</v>
      </c>
      <c r="D67" s="36"/>
      <c r="E67" s="37"/>
      <c r="F67" s="37"/>
      <c r="G67" s="38"/>
      <c r="H67" s="42"/>
      <c r="I67" s="43"/>
      <c r="J67" s="42"/>
      <c r="K67" s="38"/>
      <c r="L67" s="20"/>
      <c r="M67" s="35"/>
    </row>
    <row r="68" spans="1:13" s="15" customFormat="1" ht="29.25" customHeight="1" x14ac:dyDescent="0.2">
      <c r="A68" s="20" t="s">
        <v>0</v>
      </c>
      <c r="B68" s="78" t="s">
        <v>259</v>
      </c>
      <c r="C68" s="79"/>
      <c r="D68" s="30"/>
      <c r="E68" s="32"/>
      <c r="F68" s="32"/>
      <c r="G68" s="33"/>
      <c r="H68" s="34"/>
      <c r="I68" s="34"/>
      <c r="J68" s="34"/>
      <c r="K68" s="33"/>
      <c r="L68" s="30"/>
      <c r="M68" s="35"/>
    </row>
    <row r="69" spans="1:13" x14ac:dyDescent="0.2">
      <c r="A69" s="80">
        <v>1</v>
      </c>
      <c r="B69" s="98" t="s">
        <v>121</v>
      </c>
      <c r="C69" s="99" t="s">
        <v>122</v>
      </c>
      <c r="D69" s="92">
        <v>2</v>
      </c>
      <c r="E69" s="90">
        <v>95.198300000000017</v>
      </c>
      <c r="F69" s="90">
        <v>95.198300000000017</v>
      </c>
      <c r="G69" s="92">
        <v>15115</v>
      </c>
      <c r="H69" s="90">
        <f>G69/1000*100</f>
        <v>1511.5</v>
      </c>
      <c r="I69" s="93">
        <v>14663</v>
      </c>
      <c r="J69" s="86">
        <v>97.009593119417787</v>
      </c>
      <c r="K69" s="86" t="s">
        <v>17</v>
      </c>
      <c r="L69" s="82"/>
      <c r="M69" s="82"/>
    </row>
    <row r="70" spans="1:13" x14ac:dyDescent="0.2">
      <c r="A70" s="85"/>
      <c r="B70" s="98"/>
      <c r="C70" s="100"/>
      <c r="D70" s="92"/>
      <c r="E70" s="90"/>
      <c r="F70" s="90"/>
      <c r="G70" s="92"/>
      <c r="H70" s="90"/>
      <c r="I70" s="94"/>
      <c r="J70" s="87"/>
      <c r="K70" s="87"/>
      <c r="L70" s="83"/>
      <c r="M70" s="83"/>
    </row>
    <row r="71" spans="1:13" ht="27.75" customHeight="1" x14ac:dyDescent="0.2">
      <c r="A71" s="81"/>
      <c r="B71" s="98"/>
      <c r="C71" s="101"/>
      <c r="D71" s="92"/>
      <c r="E71" s="90"/>
      <c r="F71" s="90"/>
      <c r="G71" s="92"/>
      <c r="H71" s="90"/>
      <c r="I71" s="95"/>
      <c r="J71" s="88"/>
      <c r="K71" s="88"/>
      <c r="L71" s="84"/>
      <c r="M71" s="84"/>
    </row>
    <row r="72" spans="1:13" x14ac:dyDescent="0.2">
      <c r="A72" s="80">
        <v>2</v>
      </c>
      <c r="B72" s="98" t="s">
        <v>123</v>
      </c>
      <c r="C72" s="99" t="s">
        <v>124</v>
      </c>
      <c r="D72" s="92">
        <v>4</v>
      </c>
      <c r="E72" s="90">
        <v>122.4945</v>
      </c>
      <c r="F72" s="90">
        <v>122.4945</v>
      </c>
      <c r="G72" s="92">
        <v>26015</v>
      </c>
      <c r="H72" s="90">
        <f>G72/1000*100</f>
        <v>2601.5</v>
      </c>
      <c r="I72" s="93">
        <v>24321</v>
      </c>
      <c r="J72" s="86">
        <v>93.488372093023258</v>
      </c>
      <c r="K72" s="86" t="s">
        <v>17</v>
      </c>
      <c r="L72" s="82"/>
      <c r="M72" s="82"/>
    </row>
    <row r="73" spans="1:13" x14ac:dyDescent="0.2">
      <c r="A73" s="85"/>
      <c r="B73" s="98"/>
      <c r="C73" s="100"/>
      <c r="D73" s="92"/>
      <c r="E73" s="90"/>
      <c r="F73" s="90"/>
      <c r="G73" s="92"/>
      <c r="H73" s="90"/>
      <c r="I73" s="94"/>
      <c r="J73" s="87"/>
      <c r="K73" s="87"/>
      <c r="L73" s="83"/>
      <c r="M73" s="83"/>
    </row>
    <row r="74" spans="1:13" x14ac:dyDescent="0.2">
      <c r="A74" s="85"/>
      <c r="B74" s="98"/>
      <c r="C74" s="100"/>
      <c r="D74" s="92"/>
      <c r="E74" s="90"/>
      <c r="F74" s="90"/>
      <c r="G74" s="92"/>
      <c r="H74" s="90"/>
      <c r="I74" s="94"/>
      <c r="J74" s="87"/>
      <c r="K74" s="87"/>
      <c r="L74" s="83"/>
      <c r="M74" s="83"/>
    </row>
    <row r="75" spans="1:13" x14ac:dyDescent="0.2">
      <c r="A75" s="85"/>
      <c r="B75" s="98"/>
      <c r="C75" s="100"/>
      <c r="D75" s="92"/>
      <c r="E75" s="90"/>
      <c r="F75" s="90">
        <v>0</v>
      </c>
      <c r="G75" s="92"/>
      <c r="H75" s="90"/>
      <c r="I75" s="94"/>
      <c r="J75" s="87"/>
      <c r="K75" s="87"/>
      <c r="L75" s="83"/>
      <c r="M75" s="83"/>
    </row>
    <row r="76" spans="1:13" ht="22.5" customHeight="1" x14ac:dyDescent="0.2">
      <c r="A76" s="81"/>
      <c r="B76" s="98"/>
      <c r="C76" s="101"/>
      <c r="D76" s="92"/>
      <c r="E76" s="90"/>
      <c r="F76" s="90"/>
      <c r="G76" s="92"/>
      <c r="H76" s="90"/>
      <c r="I76" s="95"/>
      <c r="J76" s="88"/>
      <c r="K76" s="88"/>
      <c r="L76" s="84"/>
      <c r="M76" s="84"/>
    </row>
    <row r="77" spans="1:13" x14ac:dyDescent="0.2">
      <c r="A77" s="80">
        <v>3</v>
      </c>
      <c r="B77" s="98" t="s">
        <v>125</v>
      </c>
      <c r="C77" s="99" t="s">
        <v>126</v>
      </c>
      <c r="D77" s="92">
        <v>3</v>
      </c>
      <c r="E77" s="90">
        <v>83.4983</v>
      </c>
      <c r="F77" s="90">
        <v>83.4983</v>
      </c>
      <c r="G77" s="92">
        <v>16816</v>
      </c>
      <c r="H77" s="90">
        <f>G77/1000*100</f>
        <v>1681.6</v>
      </c>
      <c r="I77" s="93">
        <v>16209</v>
      </c>
      <c r="J77" s="86">
        <v>96.390342530922936</v>
      </c>
      <c r="K77" s="86" t="s">
        <v>17</v>
      </c>
      <c r="L77" s="82"/>
      <c r="M77" s="82"/>
    </row>
    <row r="78" spans="1:13" x14ac:dyDescent="0.2">
      <c r="A78" s="85"/>
      <c r="B78" s="98"/>
      <c r="C78" s="100"/>
      <c r="D78" s="92"/>
      <c r="E78" s="90"/>
      <c r="F78" s="90"/>
      <c r="G78" s="92"/>
      <c r="H78" s="90"/>
      <c r="I78" s="94"/>
      <c r="J78" s="87"/>
      <c r="K78" s="87"/>
      <c r="L78" s="83"/>
      <c r="M78" s="83"/>
    </row>
    <row r="79" spans="1:13" x14ac:dyDescent="0.2">
      <c r="A79" s="85"/>
      <c r="B79" s="98"/>
      <c r="C79" s="100"/>
      <c r="D79" s="92"/>
      <c r="E79" s="90"/>
      <c r="F79" s="90"/>
      <c r="G79" s="92"/>
      <c r="H79" s="90"/>
      <c r="I79" s="94"/>
      <c r="J79" s="87"/>
      <c r="K79" s="87"/>
      <c r="L79" s="83"/>
      <c r="M79" s="83"/>
    </row>
    <row r="80" spans="1:13" ht="33.75" customHeight="1" x14ac:dyDescent="0.2">
      <c r="A80" s="81"/>
      <c r="B80" s="98"/>
      <c r="C80" s="101"/>
      <c r="D80" s="92"/>
      <c r="E80" s="90"/>
      <c r="F80" s="90"/>
      <c r="G80" s="92"/>
      <c r="H80" s="90"/>
      <c r="I80" s="95"/>
      <c r="J80" s="88"/>
      <c r="K80" s="88"/>
      <c r="L80" s="84"/>
      <c r="M80" s="84"/>
    </row>
    <row r="81" spans="1:13" x14ac:dyDescent="0.2">
      <c r="A81" s="80">
        <v>4</v>
      </c>
      <c r="B81" s="98" t="s">
        <v>127</v>
      </c>
      <c r="C81" s="99" t="s">
        <v>260</v>
      </c>
      <c r="D81" s="92">
        <v>3</v>
      </c>
      <c r="E81" s="90">
        <v>77.714500000000001</v>
      </c>
      <c r="F81" s="90">
        <v>77.714500000000001</v>
      </c>
      <c r="G81" s="92">
        <v>15593</v>
      </c>
      <c r="H81" s="90">
        <f>G81/1000*100</f>
        <v>1559.3</v>
      </c>
      <c r="I81" s="93">
        <v>15005</v>
      </c>
      <c r="J81" s="86">
        <v>96.229077150003206</v>
      </c>
      <c r="K81" s="86" t="s">
        <v>17</v>
      </c>
      <c r="L81" s="82"/>
      <c r="M81" s="82"/>
    </row>
    <row r="82" spans="1:13" x14ac:dyDescent="0.2">
      <c r="A82" s="85"/>
      <c r="B82" s="98"/>
      <c r="C82" s="100"/>
      <c r="D82" s="92"/>
      <c r="E82" s="90"/>
      <c r="F82" s="90"/>
      <c r="G82" s="92"/>
      <c r="H82" s="90"/>
      <c r="I82" s="94"/>
      <c r="J82" s="87"/>
      <c r="K82" s="87"/>
      <c r="L82" s="83"/>
      <c r="M82" s="83"/>
    </row>
    <row r="83" spans="1:13" x14ac:dyDescent="0.2">
      <c r="A83" s="85"/>
      <c r="B83" s="98"/>
      <c r="C83" s="100"/>
      <c r="D83" s="92"/>
      <c r="E83" s="90"/>
      <c r="F83" s="90"/>
      <c r="G83" s="92"/>
      <c r="H83" s="90"/>
      <c r="I83" s="94"/>
      <c r="J83" s="87"/>
      <c r="K83" s="87"/>
      <c r="L83" s="83"/>
      <c r="M83" s="83"/>
    </row>
    <row r="84" spans="1:13" ht="33" customHeight="1" x14ac:dyDescent="0.2">
      <c r="A84" s="81"/>
      <c r="B84" s="98"/>
      <c r="C84" s="101"/>
      <c r="D84" s="92"/>
      <c r="E84" s="90"/>
      <c r="F84" s="90"/>
      <c r="G84" s="92"/>
      <c r="H84" s="90"/>
      <c r="I84" s="95"/>
      <c r="J84" s="88"/>
      <c r="K84" s="88"/>
      <c r="L84" s="84"/>
      <c r="M84" s="84"/>
    </row>
    <row r="85" spans="1:13" x14ac:dyDescent="0.2">
      <c r="A85" s="80">
        <v>5</v>
      </c>
      <c r="B85" s="126" t="s">
        <v>128</v>
      </c>
      <c r="C85" s="127" t="s">
        <v>129</v>
      </c>
      <c r="D85" s="92">
        <v>2</v>
      </c>
      <c r="E85" s="90">
        <v>69.456599999999995</v>
      </c>
      <c r="F85" s="90">
        <v>69.456599999999995</v>
      </c>
      <c r="G85" s="92">
        <v>16476</v>
      </c>
      <c r="H85" s="90">
        <f>G85/1000*100</f>
        <v>1647.6</v>
      </c>
      <c r="I85" s="93">
        <v>15576</v>
      </c>
      <c r="J85" s="86">
        <v>94.537509104151496</v>
      </c>
      <c r="K85" s="86" t="s">
        <v>17</v>
      </c>
      <c r="L85" s="82"/>
      <c r="M85" s="82"/>
    </row>
    <row r="86" spans="1:13" x14ac:dyDescent="0.2">
      <c r="A86" s="85"/>
      <c r="B86" s="126"/>
      <c r="C86" s="128"/>
      <c r="D86" s="92"/>
      <c r="E86" s="90"/>
      <c r="F86" s="90"/>
      <c r="G86" s="92"/>
      <c r="H86" s="90"/>
      <c r="I86" s="94"/>
      <c r="J86" s="87"/>
      <c r="K86" s="87"/>
      <c r="L86" s="83"/>
      <c r="M86" s="83"/>
    </row>
    <row r="87" spans="1:13" ht="36" customHeight="1" x14ac:dyDescent="0.2">
      <c r="A87" s="81"/>
      <c r="B87" s="126"/>
      <c r="C87" s="129"/>
      <c r="D87" s="92"/>
      <c r="E87" s="90"/>
      <c r="F87" s="90"/>
      <c r="G87" s="92"/>
      <c r="H87" s="90"/>
      <c r="I87" s="95"/>
      <c r="J87" s="88"/>
      <c r="K87" s="88"/>
      <c r="L87" s="84"/>
      <c r="M87" s="84"/>
    </row>
    <row r="88" spans="1:13" ht="33.75" customHeight="1" x14ac:dyDescent="0.2">
      <c r="A88" s="21" t="s">
        <v>1</v>
      </c>
      <c r="B88" s="130" t="s">
        <v>130</v>
      </c>
      <c r="C88" s="131"/>
      <c r="D88" s="39"/>
      <c r="E88" s="52"/>
      <c r="F88" s="52"/>
      <c r="G88" s="39"/>
      <c r="H88" s="52"/>
      <c r="I88" s="68"/>
      <c r="J88" s="53"/>
      <c r="K88" s="53"/>
      <c r="L88" s="54"/>
      <c r="M88" s="55"/>
    </row>
    <row r="89" spans="1:13" x14ac:dyDescent="0.2">
      <c r="A89" s="80">
        <v>1</v>
      </c>
      <c r="B89" s="98" t="s">
        <v>131</v>
      </c>
      <c r="C89" s="99" t="s">
        <v>132</v>
      </c>
      <c r="D89" s="92">
        <v>2</v>
      </c>
      <c r="E89" s="90">
        <v>76.149200000000008</v>
      </c>
      <c r="F89" s="90">
        <v>76.149200000000008</v>
      </c>
      <c r="G89" s="92">
        <v>12568</v>
      </c>
      <c r="H89" s="90">
        <f>G89/10</f>
        <v>1256.8</v>
      </c>
      <c r="I89" s="104">
        <v>12165</v>
      </c>
      <c r="J89" s="86">
        <v>96.793443666454479</v>
      </c>
      <c r="K89" s="86" t="s">
        <v>17</v>
      </c>
      <c r="L89" s="82"/>
      <c r="M89" s="82"/>
    </row>
    <row r="90" spans="1:13" x14ac:dyDescent="0.2">
      <c r="A90" s="85"/>
      <c r="B90" s="98"/>
      <c r="C90" s="100"/>
      <c r="D90" s="92"/>
      <c r="E90" s="90"/>
      <c r="F90" s="90"/>
      <c r="G90" s="92"/>
      <c r="H90" s="90"/>
      <c r="I90" s="105"/>
      <c r="J90" s="87"/>
      <c r="K90" s="87"/>
      <c r="L90" s="83"/>
      <c r="M90" s="83"/>
    </row>
    <row r="91" spans="1:13" ht="27.75" customHeight="1" x14ac:dyDescent="0.2">
      <c r="A91" s="81"/>
      <c r="B91" s="98"/>
      <c r="C91" s="101"/>
      <c r="D91" s="92"/>
      <c r="E91" s="90"/>
      <c r="F91" s="90"/>
      <c r="G91" s="92"/>
      <c r="H91" s="90"/>
      <c r="I91" s="106"/>
      <c r="J91" s="88"/>
      <c r="K91" s="88"/>
      <c r="L91" s="84"/>
      <c r="M91" s="84"/>
    </row>
    <row r="92" spans="1:13" x14ac:dyDescent="0.2">
      <c r="A92" s="80">
        <v>2</v>
      </c>
      <c r="B92" s="98" t="s">
        <v>133</v>
      </c>
      <c r="C92" s="99" t="s">
        <v>134</v>
      </c>
      <c r="D92" s="92">
        <v>2</v>
      </c>
      <c r="E92" s="91">
        <v>110.62270000000001</v>
      </c>
      <c r="F92" s="91">
        <v>110.62270000000001</v>
      </c>
      <c r="G92" s="92">
        <v>19975</v>
      </c>
      <c r="H92" s="90">
        <f>G92/10</f>
        <v>1997.5</v>
      </c>
      <c r="I92" s="104">
        <v>19306</v>
      </c>
      <c r="J92" s="86">
        <v>96.650813516896122</v>
      </c>
      <c r="K92" s="86" t="s">
        <v>17</v>
      </c>
      <c r="L92" s="82"/>
      <c r="M92" s="82"/>
    </row>
    <row r="93" spans="1:13" x14ac:dyDescent="0.2">
      <c r="A93" s="85"/>
      <c r="B93" s="98"/>
      <c r="C93" s="100"/>
      <c r="D93" s="92"/>
      <c r="E93" s="91"/>
      <c r="F93" s="91"/>
      <c r="G93" s="92"/>
      <c r="H93" s="90"/>
      <c r="I93" s="105"/>
      <c r="J93" s="87"/>
      <c r="K93" s="87"/>
      <c r="L93" s="83"/>
      <c r="M93" s="83"/>
    </row>
    <row r="94" spans="1:13" ht="30.75" customHeight="1" x14ac:dyDescent="0.2">
      <c r="A94" s="81"/>
      <c r="B94" s="98"/>
      <c r="C94" s="101"/>
      <c r="D94" s="92"/>
      <c r="E94" s="91"/>
      <c r="F94" s="91"/>
      <c r="G94" s="92"/>
      <c r="H94" s="90"/>
      <c r="I94" s="106"/>
      <c r="J94" s="88"/>
      <c r="K94" s="88"/>
      <c r="L94" s="84"/>
      <c r="M94" s="84"/>
    </row>
    <row r="95" spans="1:13" x14ac:dyDescent="0.2">
      <c r="A95" s="80">
        <v>3</v>
      </c>
      <c r="B95" s="98" t="s">
        <v>135</v>
      </c>
      <c r="C95" s="99" t="s">
        <v>136</v>
      </c>
      <c r="D95" s="92">
        <v>3</v>
      </c>
      <c r="E95" s="91">
        <v>92.213300000000004</v>
      </c>
      <c r="F95" s="91">
        <v>92.213300000000004</v>
      </c>
      <c r="G95" s="92">
        <v>19675</v>
      </c>
      <c r="H95" s="90">
        <f>G95/1250*100</f>
        <v>1574</v>
      </c>
      <c r="I95" s="104">
        <v>17486</v>
      </c>
      <c r="J95" s="86">
        <v>88.874205844980935</v>
      </c>
      <c r="K95" s="86" t="s">
        <v>17</v>
      </c>
      <c r="L95" s="82"/>
      <c r="M95" s="82"/>
    </row>
    <row r="96" spans="1:13" x14ac:dyDescent="0.2">
      <c r="A96" s="85"/>
      <c r="B96" s="98"/>
      <c r="C96" s="100"/>
      <c r="D96" s="92"/>
      <c r="E96" s="91"/>
      <c r="F96" s="91"/>
      <c r="G96" s="92"/>
      <c r="H96" s="90"/>
      <c r="I96" s="105"/>
      <c r="J96" s="87"/>
      <c r="K96" s="87"/>
      <c r="L96" s="83"/>
      <c r="M96" s="83"/>
    </row>
    <row r="97" spans="1:13" x14ac:dyDescent="0.2">
      <c r="A97" s="85"/>
      <c r="B97" s="98"/>
      <c r="C97" s="100"/>
      <c r="D97" s="92"/>
      <c r="E97" s="91"/>
      <c r="F97" s="91"/>
      <c r="G97" s="92"/>
      <c r="H97" s="90"/>
      <c r="I97" s="105"/>
      <c r="J97" s="87"/>
      <c r="K97" s="87"/>
      <c r="L97" s="83"/>
      <c r="M97" s="83"/>
    </row>
    <row r="98" spans="1:13" ht="21" customHeight="1" x14ac:dyDescent="0.2">
      <c r="A98" s="81"/>
      <c r="B98" s="98"/>
      <c r="C98" s="101"/>
      <c r="D98" s="92"/>
      <c r="E98" s="91"/>
      <c r="F98" s="91"/>
      <c r="G98" s="92"/>
      <c r="H98" s="90"/>
      <c r="I98" s="106"/>
      <c r="J98" s="88"/>
      <c r="K98" s="88"/>
      <c r="L98" s="84"/>
      <c r="M98" s="84"/>
    </row>
    <row r="99" spans="1:13" x14ac:dyDescent="0.2">
      <c r="A99" s="80">
        <v>4</v>
      </c>
      <c r="B99" s="98" t="s">
        <v>137</v>
      </c>
      <c r="C99" s="99" t="s">
        <v>138</v>
      </c>
      <c r="D99" s="92">
        <v>2</v>
      </c>
      <c r="E99" s="91">
        <v>107.4644</v>
      </c>
      <c r="F99" s="91">
        <v>107.4644</v>
      </c>
      <c r="G99" s="92">
        <v>22755</v>
      </c>
      <c r="H99" s="90">
        <f>G99/10</f>
        <v>2275.5</v>
      </c>
      <c r="I99" s="104">
        <v>21934</v>
      </c>
      <c r="J99" s="86">
        <v>96.392001757855411</v>
      </c>
      <c r="K99" s="86" t="s">
        <v>17</v>
      </c>
      <c r="L99" s="82"/>
      <c r="M99" s="82"/>
    </row>
    <row r="100" spans="1:13" x14ac:dyDescent="0.2">
      <c r="A100" s="85"/>
      <c r="B100" s="98"/>
      <c r="C100" s="100"/>
      <c r="D100" s="92"/>
      <c r="E100" s="91"/>
      <c r="F100" s="91"/>
      <c r="G100" s="92"/>
      <c r="H100" s="90"/>
      <c r="I100" s="105"/>
      <c r="J100" s="87"/>
      <c r="K100" s="87"/>
      <c r="L100" s="83"/>
      <c r="M100" s="83"/>
    </row>
    <row r="101" spans="1:13" ht="40.5" customHeight="1" x14ac:dyDescent="0.2">
      <c r="A101" s="81"/>
      <c r="B101" s="98"/>
      <c r="C101" s="101"/>
      <c r="D101" s="92"/>
      <c r="E101" s="91"/>
      <c r="F101" s="91"/>
      <c r="G101" s="92"/>
      <c r="H101" s="90"/>
      <c r="I101" s="106"/>
      <c r="J101" s="88"/>
      <c r="K101" s="88"/>
      <c r="L101" s="84"/>
      <c r="M101" s="84"/>
    </row>
    <row r="102" spans="1:13" ht="12.75" customHeight="1" x14ac:dyDescent="0.2">
      <c r="A102" s="80">
        <v>5</v>
      </c>
      <c r="B102" s="98" t="s">
        <v>139</v>
      </c>
      <c r="C102" s="99" t="s">
        <v>140</v>
      </c>
      <c r="D102" s="92">
        <v>1</v>
      </c>
      <c r="E102" s="91">
        <v>81.732299999999995</v>
      </c>
      <c r="F102" s="91">
        <v>81.732299999999995</v>
      </c>
      <c r="G102" s="89">
        <v>12255</v>
      </c>
      <c r="H102" s="90">
        <f>G102/10</f>
        <v>1225.5</v>
      </c>
      <c r="I102" s="104">
        <v>11699</v>
      </c>
      <c r="J102" s="86">
        <v>95.463076295389641</v>
      </c>
      <c r="K102" s="86" t="s">
        <v>17</v>
      </c>
      <c r="L102" s="82"/>
      <c r="M102" s="110" t="s">
        <v>279</v>
      </c>
    </row>
    <row r="103" spans="1:13" ht="143.25" customHeight="1" x14ac:dyDescent="0.2">
      <c r="A103" s="81"/>
      <c r="B103" s="98"/>
      <c r="C103" s="101"/>
      <c r="D103" s="92"/>
      <c r="E103" s="91"/>
      <c r="F103" s="91"/>
      <c r="G103" s="89"/>
      <c r="H103" s="90"/>
      <c r="I103" s="106"/>
      <c r="J103" s="88"/>
      <c r="K103" s="88"/>
      <c r="L103" s="84"/>
      <c r="M103" s="111"/>
    </row>
    <row r="104" spans="1:13" x14ac:dyDescent="0.2">
      <c r="A104" s="80">
        <v>6</v>
      </c>
      <c r="B104" s="98" t="s">
        <v>141</v>
      </c>
      <c r="C104" s="99" t="s">
        <v>142</v>
      </c>
      <c r="D104" s="92">
        <v>1</v>
      </c>
      <c r="E104" s="91">
        <v>90.5959</v>
      </c>
      <c r="F104" s="91">
        <v>90.5959</v>
      </c>
      <c r="G104" s="89">
        <v>7765</v>
      </c>
      <c r="H104" s="90">
        <f>G104/10</f>
        <v>776.5</v>
      </c>
      <c r="I104" s="104">
        <v>7682</v>
      </c>
      <c r="J104" s="86">
        <v>98.931101094655503</v>
      </c>
      <c r="K104" s="86" t="s">
        <v>17</v>
      </c>
      <c r="L104" s="82"/>
      <c r="M104" s="110" t="s">
        <v>278</v>
      </c>
    </row>
    <row r="105" spans="1:13" ht="133.5" customHeight="1" x14ac:dyDescent="0.2">
      <c r="A105" s="81"/>
      <c r="B105" s="98"/>
      <c r="C105" s="101"/>
      <c r="D105" s="92"/>
      <c r="E105" s="91"/>
      <c r="F105" s="91"/>
      <c r="G105" s="89"/>
      <c r="H105" s="90"/>
      <c r="I105" s="106"/>
      <c r="J105" s="88"/>
      <c r="K105" s="88"/>
      <c r="L105" s="84"/>
      <c r="M105" s="111"/>
    </row>
    <row r="106" spans="1:13" ht="22.5" customHeight="1" x14ac:dyDescent="0.2">
      <c r="A106" s="21" t="s">
        <v>3</v>
      </c>
      <c r="B106" s="78" t="s">
        <v>143</v>
      </c>
      <c r="C106" s="79"/>
      <c r="D106" s="39"/>
      <c r="E106" s="56"/>
      <c r="F106" s="56"/>
      <c r="G106" s="57"/>
      <c r="H106" s="52"/>
      <c r="I106" s="69"/>
      <c r="J106" s="53"/>
      <c r="K106" s="53"/>
      <c r="L106" s="54"/>
      <c r="M106" s="55"/>
    </row>
    <row r="107" spans="1:13" x14ac:dyDescent="0.2">
      <c r="A107" s="80">
        <v>1</v>
      </c>
      <c r="B107" s="98" t="s">
        <v>144</v>
      </c>
      <c r="C107" s="99" t="s">
        <v>145</v>
      </c>
      <c r="D107" s="92">
        <v>2</v>
      </c>
      <c r="E107" s="103">
        <v>67.707160000000002</v>
      </c>
      <c r="F107" s="91">
        <v>67.707160000000002</v>
      </c>
      <c r="G107" s="92">
        <v>16397</v>
      </c>
      <c r="H107" s="90">
        <f>G107/10</f>
        <v>1639.7</v>
      </c>
      <c r="I107" s="123">
        <v>15667</v>
      </c>
      <c r="J107" s="86">
        <v>95.547966091358177</v>
      </c>
      <c r="K107" s="86" t="s">
        <v>17</v>
      </c>
      <c r="L107" s="82"/>
      <c r="M107" s="82"/>
    </row>
    <row r="108" spans="1:13" x14ac:dyDescent="0.2">
      <c r="A108" s="85"/>
      <c r="B108" s="98"/>
      <c r="C108" s="100"/>
      <c r="D108" s="92"/>
      <c r="E108" s="103"/>
      <c r="F108" s="91"/>
      <c r="G108" s="92"/>
      <c r="H108" s="90"/>
      <c r="I108" s="125"/>
      <c r="J108" s="87"/>
      <c r="K108" s="87"/>
      <c r="L108" s="83"/>
      <c r="M108" s="83"/>
    </row>
    <row r="109" spans="1:13" ht="19.5" customHeight="1" x14ac:dyDescent="0.2">
      <c r="A109" s="81"/>
      <c r="B109" s="98"/>
      <c r="C109" s="101"/>
      <c r="D109" s="92"/>
      <c r="E109" s="103"/>
      <c r="F109" s="91"/>
      <c r="G109" s="92"/>
      <c r="H109" s="90"/>
      <c r="I109" s="124"/>
      <c r="J109" s="88"/>
      <c r="K109" s="88"/>
      <c r="L109" s="84"/>
      <c r="M109" s="84"/>
    </row>
    <row r="110" spans="1:13" x14ac:dyDescent="0.2">
      <c r="A110" s="80">
        <v>2</v>
      </c>
      <c r="B110" s="126" t="s">
        <v>282</v>
      </c>
      <c r="C110" s="99" t="s">
        <v>146</v>
      </c>
      <c r="D110" s="92">
        <v>2</v>
      </c>
      <c r="E110" s="103">
        <v>95.171670000000006</v>
      </c>
      <c r="F110" s="91">
        <v>95.171670000000006</v>
      </c>
      <c r="G110" s="92">
        <v>12747</v>
      </c>
      <c r="H110" s="90">
        <f>G110/10</f>
        <v>1274.7</v>
      </c>
      <c r="I110" s="123">
        <v>12336</v>
      </c>
      <c r="J110" s="86">
        <v>96.775711932219352</v>
      </c>
      <c r="K110" s="86" t="s">
        <v>17</v>
      </c>
      <c r="L110" s="82"/>
      <c r="M110" s="82"/>
    </row>
    <row r="111" spans="1:13" x14ac:dyDescent="0.2">
      <c r="A111" s="85"/>
      <c r="B111" s="126"/>
      <c r="C111" s="100"/>
      <c r="D111" s="92"/>
      <c r="E111" s="103"/>
      <c r="F111" s="91"/>
      <c r="G111" s="92"/>
      <c r="H111" s="90"/>
      <c r="I111" s="125"/>
      <c r="J111" s="87"/>
      <c r="K111" s="87"/>
      <c r="L111" s="83"/>
      <c r="M111" s="83"/>
    </row>
    <row r="112" spans="1:13" ht="21" customHeight="1" x14ac:dyDescent="0.2">
      <c r="A112" s="81"/>
      <c r="B112" s="126"/>
      <c r="C112" s="101"/>
      <c r="D112" s="92"/>
      <c r="E112" s="103"/>
      <c r="F112" s="91"/>
      <c r="G112" s="92"/>
      <c r="H112" s="90"/>
      <c r="I112" s="124"/>
      <c r="J112" s="88"/>
      <c r="K112" s="88"/>
      <c r="L112" s="84"/>
      <c r="M112" s="84"/>
    </row>
    <row r="113" spans="1:13" x14ac:dyDescent="0.2">
      <c r="A113" s="80">
        <v>3</v>
      </c>
      <c r="B113" s="98" t="s">
        <v>147</v>
      </c>
      <c r="C113" s="99" t="s">
        <v>311</v>
      </c>
      <c r="D113" s="92">
        <v>4</v>
      </c>
      <c r="E113" s="90">
        <v>154.70094</v>
      </c>
      <c r="F113" s="91">
        <v>154.70094</v>
      </c>
      <c r="G113" s="92">
        <v>26556</v>
      </c>
      <c r="H113" s="90">
        <f>G113/10</f>
        <v>2655.6</v>
      </c>
      <c r="I113" s="93">
        <v>24151</v>
      </c>
      <c r="J113" s="86">
        <v>90.943666214791378</v>
      </c>
      <c r="K113" s="86" t="s">
        <v>17</v>
      </c>
      <c r="L113" s="82"/>
      <c r="M113" s="82"/>
    </row>
    <row r="114" spans="1:13" x14ac:dyDescent="0.2">
      <c r="A114" s="85"/>
      <c r="B114" s="98"/>
      <c r="C114" s="100"/>
      <c r="D114" s="92"/>
      <c r="E114" s="90"/>
      <c r="F114" s="91"/>
      <c r="G114" s="92"/>
      <c r="H114" s="90"/>
      <c r="I114" s="94"/>
      <c r="J114" s="87"/>
      <c r="K114" s="87"/>
      <c r="L114" s="83"/>
      <c r="M114" s="83"/>
    </row>
    <row r="115" spans="1:13" x14ac:dyDescent="0.2">
      <c r="A115" s="85"/>
      <c r="B115" s="98"/>
      <c r="C115" s="100"/>
      <c r="D115" s="92"/>
      <c r="E115" s="90"/>
      <c r="F115" s="91"/>
      <c r="G115" s="92"/>
      <c r="H115" s="90"/>
      <c r="I115" s="94"/>
      <c r="J115" s="87"/>
      <c r="K115" s="87"/>
      <c r="L115" s="83"/>
      <c r="M115" s="83"/>
    </row>
    <row r="116" spans="1:13" x14ac:dyDescent="0.2">
      <c r="A116" s="85"/>
      <c r="B116" s="98"/>
      <c r="C116" s="100"/>
      <c r="D116" s="92"/>
      <c r="E116" s="90"/>
      <c r="F116" s="91"/>
      <c r="G116" s="92"/>
      <c r="H116" s="90"/>
      <c r="I116" s="94"/>
      <c r="J116" s="87"/>
      <c r="K116" s="87"/>
      <c r="L116" s="83"/>
      <c r="M116" s="83"/>
    </row>
    <row r="117" spans="1:13" ht="14.25" customHeight="1" x14ac:dyDescent="0.2">
      <c r="A117" s="81"/>
      <c r="B117" s="98"/>
      <c r="C117" s="101"/>
      <c r="D117" s="92"/>
      <c r="E117" s="90"/>
      <c r="F117" s="91"/>
      <c r="G117" s="92"/>
      <c r="H117" s="90"/>
      <c r="I117" s="95"/>
      <c r="J117" s="88"/>
      <c r="K117" s="88"/>
      <c r="L117" s="84"/>
      <c r="M117" s="84"/>
    </row>
    <row r="118" spans="1:13" x14ac:dyDescent="0.2">
      <c r="A118" s="80">
        <v>4</v>
      </c>
      <c r="B118" s="98" t="s">
        <v>280</v>
      </c>
      <c r="C118" s="99" t="s">
        <v>148</v>
      </c>
      <c r="D118" s="92">
        <v>2</v>
      </c>
      <c r="E118" s="91">
        <v>163.31249</v>
      </c>
      <c r="F118" s="91">
        <v>163.31249</v>
      </c>
      <c r="G118" s="92">
        <v>19005</v>
      </c>
      <c r="H118" s="90">
        <f>G118/10</f>
        <v>1900.5</v>
      </c>
      <c r="I118" s="123">
        <v>18193</v>
      </c>
      <c r="J118" s="86">
        <v>95.727440147329645</v>
      </c>
      <c r="K118" s="86" t="s">
        <v>17</v>
      </c>
      <c r="L118" s="82"/>
      <c r="M118" s="82"/>
    </row>
    <row r="119" spans="1:13" x14ac:dyDescent="0.2">
      <c r="A119" s="85"/>
      <c r="B119" s="98"/>
      <c r="C119" s="100"/>
      <c r="D119" s="92"/>
      <c r="E119" s="91"/>
      <c r="F119" s="91"/>
      <c r="G119" s="92"/>
      <c r="H119" s="90"/>
      <c r="I119" s="125"/>
      <c r="J119" s="87"/>
      <c r="K119" s="87"/>
      <c r="L119" s="83"/>
      <c r="M119" s="83"/>
    </row>
    <row r="120" spans="1:13" ht="24" customHeight="1" x14ac:dyDescent="0.2">
      <c r="A120" s="81"/>
      <c r="B120" s="98"/>
      <c r="C120" s="101"/>
      <c r="D120" s="92"/>
      <c r="E120" s="91"/>
      <c r="F120" s="91"/>
      <c r="G120" s="92"/>
      <c r="H120" s="90"/>
      <c r="I120" s="124"/>
      <c r="J120" s="88"/>
      <c r="K120" s="88"/>
      <c r="L120" s="84"/>
      <c r="M120" s="84"/>
    </row>
    <row r="121" spans="1:13" ht="56.25" customHeight="1" x14ac:dyDescent="0.2">
      <c r="A121" s="22">
        <v>5</v>
      </c>
      <c r="B121" s="3" t="s">
        <v>281</v>
      </c>
      <c r="C121" s="58" t="s">
        <v>149</v>
      </c>
      <c r="D121" s="59">
        <v>0</v>
      </c>
      <c r="E121" s="60">
        <v>84.260900000000007</v>
      </c>
      <c r="F121" s="37">
        <v>84.260900000000007</v>
      </c>
      <c r="G121" s="59">
        <v>9989</v>
      </c>
      <c r="H121" s="42">
        <f>G121/10</f>
        <v>998.9</v>
      </c>
      <c r="I121" s="70">
        <v>9694</v>
      </c>
      <c r="J121" s="42">
        <v>97.04675142656923</v>
      </c>
      <c r="K121" s="42" t="s">
        <v>17</v>
      </c>
      <c r="L121" s="54"/>
      <c r="M121" s="22" t="s">
        <v>290</v>
      </c>
    </row>
    <row r="122" spans="1:13" x14ac:dyDescent="0.2">
      <c r="A122" s="80">
        <v>6</v>
      </c>
      <c r="B122" s="98" t="s">
        <v>150</v>
      </c>
      <c r="C122" s="99" t="s">
        <v>151</v>
      </c>
      <c r="D122" s="92">
        <v>1</v>
      </c>
      <c r="E122" s="91">
        <v>126.93862</v>
      </c>
      <c r="F122" s="91">
        <v>126.93862</v>
      </c>
      <c r="G122" s="89">
        <v>15829</v>
      </c>
      <c r="H122" s="90">
        <f>G122/10</f>
        <v>1582.9</v>
      </c>
      <c r="I122" s="123">
        <v>15232</v>
      </c>
      <c r="J122" s="86">
        <v>96.228441468191306</v>
      </c>
      <c r="K122" s="86" t="s">
        <v>17</v>
      </c>
      <c r="L122" s="82"/>
      <c r="M122" s="82"/>
    </row>
    <row r="123" spans="1:13" ht="38.25" customHeight="1" x14ac:dyDescent="0.2">
      <c r="A123" s="81"/>
      <c r="B123" s="98"/>
      <c r="C123" s="101"/>
      <c r="D123" s="92"/>
      <c r="E123" s="91"/>
      <c r="F123" s="91"/>
      <c r="G123" s="89"/>
      <c r="H123" s="90"/>
      <c r="I123" s="124"/>
      <c r="J123" s="88"/>
      <c r="K123" s="88"/>
      <c r="L123" s="84"/>
      <c r="M123" s="84"/>
    </row>
    <row r="124" spans="1:13" x14ac:dyDescent="0.2">
      <c r="A124" s="80">
        <v>7</v>
      </c>
      <c r="B124" s="98" t="s">
        <v>152</v>
      </c>
      <c r="C124" s="99" t="s">
        <v>153</v>
      </c>
      <c r="D124" s="92">
        <v>1</v>
      </c>
      <c r="E124" s="122">
        <v>103.25067999999999</v>
      </c>
      <c r="F124" s="91">
        <v>103.25067999999999</v>
      </c>
      <c r="G124" s="89">
        <v>14376</v>
      </c>
      <c r="H124" s="90">
        <f>G124/10</f>
        <v>1437.6</v>
      </c>
      <c r="I124" s="123">
        <v>13691</v>
      </c>
      <c r="J124" s="86">
        <v>95.23511407902059</v>
      </c>
      <c r="K124" s="86" t="s">
        <v>17</v>
      </c>
      <c r="L124" s="82"/>
      <c r="M124" s="82"/>
    </row>
    <row r="125" spans="1:13" ht="33" customHeight="1" x14ac:dyDescent="0.2">
      <c r="A125" s="81"/>
      <c r="B125" s="98"/>
      <c r="C125" s="101"/>
      <c r="D125" s="92"/>
      <c r="E125" s="122"/>
      <c r="F125" s="91"/>
      <c r="G125" s="89"/>
      <c r="H125" s="90"/>
      <c r="I125" s="124"/>
      <c r="J125" s="88"/>
      <c r="K125" s="88"/>
      <c r="L125" s="84"/>
      <c r="M125" s="84"/>
    </row>
    <row r="126" spans="1:13" ht="21.75" customHeight="1" x14ac:dyDescent="0.2">
      <c r="A126" s="21" t="s">
        <v>4</v>
      </c>
      <c r="B126" s="78" t="s">
        <v>154</v>
      </c>
      <c r="C126" s="79"/>
      <c r="D126" s="39"/>
      <c r="E126" s="61"/>
      <c r="F126" s="56"/>
      <c r="G126" s="57"/>
      <c r="H126" s="52"/>
      <c r="I126" s="71"/>
      <c r="J126" s="53"/>
      <c r="K126" s="53"/>
      <c r="L126" s="54"/>
      <c r="M126" s="55"/>
    </row>
    <row r="127" spans="1:13" x14ac:dyDescent="0.2">
      <c r="A127" s="80">
        <v>1</v>
      </c>
      <c r="B127" s="98" t="s">
        <v>155</v>
      </c>
      <c r="C127" s="99" t="s">
        <v>156</v>
      </c>
      <c r="D127" s="121">
        <v>2</v>
      </c>
      <c r="E127" s="122">
        <v>124.1377</v>
      </c>
      <c r="F127" s="91">
        <v>124.1377</v>
      </c>
      <c r="G127" s="92">
        <v>10971</v>
      </c>
      <c r="H127" s="90">
        <f>G127/10</f>
        <v>1097.0999999999999</v>
      </c>
      <c r="I127" s="93">
        <v>10581</v>
      </c>
      <c r="J127" s="86">
        <v>96.445173639595296</v>
      </c>
      <c r="K127" s="86" t="s">
        <v>17</v>
      </c>
      <c r="L127" s="82"/>
      <c r="M127" s="82"/>
    </row>
    <row r="128" spans="1:13" x14ac:dyDescent="0.2">
      <c r="A128" s="85"/>
      <c r="B128" s="98"/>
      <c r="C128" s="100"/>
      <c r="D128" s="121"/>
      <c r="E128" s="122"/>
      <c r="F128" s="91"/>
      <c r="G128" s="92"/>
      <c r="H128" s="90"/>
      <c r="I128" s="94"/>
      <c r="J128" s="87"/>
      <c r="K128" s="87"/>
      <c r="L128" s="83"/>
      <c r="M128" s="83"/>
    </row>
    <row r="129" spans="1:13" ht="25.5" customHeight="1" x14ac:dyDescent="0.2">
      <c r="A129" s="81"/>
      <c r="B129" s="98"/>
      <c r="C129" s="101"/>
      <c r="D129" s="121"/>
      <c r="E129" s="122"/>
      <c r="F129" s="91"/>
      <c r="G129" s="92"/>
      <c r="H129" s="90"/>
      <c r="I129" s="95"/>
      <c r="J129" s="88"/>
      <c r="K129" s="88"/>
      <c r="L129" s="84"/>
      <c r="M129" s="84"/>
    </row>
    <row r="130" spans="1:13" x14ac:dyDescent="0.2">
      <c r="A130" s="80">
        <v>2</v>
      </c>
      <c r="B130" s="98" t="s">
        <v>157</v>
      </c>
      <c r="C130" s="99" t="s">
        <v>158</v>
      </c>
      <c r="D130" s="121">
        <v>1</v>
      </c>
      <c r="E130" s="122">
        <v>85.127499999999998</v>
      </c>
      <c r="F130" s="91">
        <v>85.127499999999998</v>
      </c>
      <c r="G130" s="89">
        <v>9824</v>
      </c>
      <c r="H130" s="90">
        <f>G130/10</f>
        <v>982.4</v>
      </c>
      <c r="I130" s="93">
        <v>9439</v>
      </c>
      <c r="J130" s="86">
        <v>96.08102605863192</v>
      </c>
      <c r="K130" s="86" t="s">
        <v>17</v>
      </c>
      <c r="L130" s="82"/>
      <c r="M130" s="110" t="s">
        <v>283</v>
      </c>
    </row>
    <row r="131" spans="1:13" ht="140.25" customHeight="1" x14ac:dyDescent="0.2">
      <c r="A131" s="81"/>
      <c r="B131" s="98"/>
      <c r="C131" s="101"/>
      <c r="D131" s="121"/>
      <c r="E131" s="122"/>
      <c r="F131" s="91"/>
      <c r="G131" s="89"/>
      <c r="H131" s="90"/>
      <c r="I131" s="95"/>
      <c r="J131" s="88"/>
      <c r="K131" s="88"/>
      <c r="L131" s="84"/>
      <c r="M131" s="111"/>
    </row>
    <row r="132" spans="1:13" x14ac:dyDescent="0.2">
      <c r="A132" s="80">
        <v>3</v>
      </c>
      <c r="B132" s="98" t="s">
        <v>159</v>
      </c>
      <c r="C132" s="99" t="s">
        <v>160</v>
      </c>
      <c r="D132" s="121">
        <v>1</v>
      </c>
      <c r="E132" s="91">
        <v>80.124700000000004</v>
      </c>
      <c r="F132" s="91">
        <v>80.124700000000004</v>
      </c>
      <c r="G132" s="89">
        <v>9900</v>
      </c>
      <c r="H132" s="90">
        <f>G132/10</f>
        <v>990</v>
      </c>
      <c r="I132" s="93">
        <v>9522</v>
      </c>
      <c r="J132" s="86">
        <v>96.181818181818187</v>
      </c>
      <c r="K132" s="86" t="s">
        <v>17</v>
      </c>
      <c r="L132" s="82"/>
      <c r="M132" s="110" t="s">
        <v>284</v>
      </c>
    </row>
    <row r="133" spans="1:13" ht="147.75" customHeight="1" x14ac:dyDescent="0.2">
      <c r="A133" s="81"/>
      <c r="B133" s="98"/>
      <c r="C133" s="101"/>
      <c r="D133" s="121"/>
      <c r="E133" s="91"/>
      <c r="F133" s="91"/>
      <c r="G133" s="89"/>
      <c r="H133" s="90"/>
      <c r="I133" s="95"/>
      <c r="J133" s="88"/>
      <c r="K133" s="88"/>
      <c r="L133" s="84"/>
      <c r="M133" s="111"/>
    </row>
    <row r="134" spans="1:13" x14ac:dyDescent="0.2">
      <c r="A134" s="80">
        <v>4</v>
      </c>
      <c r="B134" s="98" t="s">
        <v>161</v>
      </c>
      <c r="C134" s="99" t="s">
        <v>162</v>
      </c>
      <c r="D134" s="121">
        <v>2</v>
      </c>
      <c r="E134" s="91">
        <v>102.86800000000001</v>
      </c>
      <c r="F134" s="91">
        <v>102.86800000000001</v>
      </c>
      <c r="G134" s="92">
        <v>18436</v>
      </c>
      <c r="H134" s="90">
        <f>G134/1250*100</f>
        <v>1474.8799999999999</v>
      </c>
      <c r="I134" s="93">
        <v>15909</v>
      </c>
      <c r="J134" s="86">
        <v>86.293122152310687</v>
      </c>
      <c r="K134" s="86" t="s">
        <v>17</v>
      </c>
      <c r="L134" s="82"/>
      <c r="M134" s="82"/>
    </row>
    <row r="135" spans="1:13" x14ac:dyDescent="0.2">
      <c r="A135" s="85"/>
      <c r="B135" s="98"/>
      <c r="C135" s="100"/>
      <c r="D135" s="121"/>
      <c r="E135" s="91"/>
      <c r="F135" s="91"/>
      <c r="G135" s="92"/>
      <c r="H135" s="90"/>
      <c r="I135" s="94"/>
      <c r="J135" s="87"/>
      <c r="K135" s="87"/>
      <c r="L135" s="83"/>
      <c r="M135" s="83"/>
    </row>
    <row r="136" spans="1:13" ht="27.75" customHeight="1" x14ac:dyDescent="0.2">
      <c r="A136" s="81"/>
      <c r="B136" s="98"/>
      <c r="C136" s="101"/>
      <c r="D136" s="121"/>
      <c r="E136" s="91"/>
      <c r="F136" s="91"/>
      <c r="G136" s="92"/>
      <c r="H136" s="90"/>
      <c r="I136" s="95"/>
      <c r="J136" s="88"/>
      <c r="K136" s="88"/>
      <c r="L136" s="84"/>
      <c r="M136" s="84"/>
    </row>
    <row r="137" spans="1:13" x14ac:dyDescent="0.2">
      <c r="A137" s="80">
        <v>5</v>
      </c>
      <c r="B137" s="98" t="s">
        <v>163</v>
      </c>
      <c r="C137" s="99" t="s">
        <v>164</v>
      </c>
      <c r="D137" s="120">
        <v>2</v>
      </c>
      <c r="E137" s="91">
        <v>149.9796</v>
      </c>
      <c r="F137" s="91">
        <v>149.9796</v>
      </c>
      <c r="G137" s="92">
        <v>11221</v>
      </c>
      <c r="H137" s="90">
        <f>G137/10</f>
        <v>1122.0999999999999</v>
      </c>
      <c r="I137" s="93">
        <v>10927</v>
      </c>
      <c r="J137" s="86">
        <v>97.379912663755462</v>
      </c>
      <c r="K137" s="86" t="s">
        <v>17</v>
      </c>
      <c r="L137" s="82"/>
      <c r="M137" s="82"/>
    </row>
    <row r="138" spans="1:13" x14ac:dyDescent="0.2">
      <c r="A138" s="85"/>
      <c r="B138" s="98"/>
      <c r="C138" s="100"/>
      <c r="D138" s="120"/>
      <c r="E138" s="91"/>
      <c r="F138" s="91"/>
      <c r="G138" s="92"/>
      <c r="H138" s="90"/>
      <c r="I138" s="94"/>
      <c r="J138" s="87"/>
      <c r="K138" s="87"/>
      <c r="L138" s="83"/>
      <c r="M138" s="83"/>
    </row>
    <row r="139" spans="1:13" ht="43.5" customHeight="1" x14ac:dyDescent="0.2">
      <c r="A139" s="81"/>
      <c r="B139" s="98"/>
      <c r="C139" s="101"/>
      <c r="D139" s="120"/>
      <c r="E139" s="91"/>
      <c r="F139" s="91"/>
      <c r="G139" s="92"/>
      <c r="H139" s="90"/>
      <c r="I139" s="95"/>
      <c r="J139" s="88"/>
      <c r="K139" s="88"/>
      <c r="L139" s="84"/>
      <c r="M139" s="84"/>
    </row>
    <row r="140" spans="1:13" ht="35.25" customHeight="1" x14ac:dyDescent="0.2">
      <c r="A140" s="21" t="s">
        <v>5</v>
      </c>
      <c r="B140" s="78" t="s">
        <v>165</v>
      </c>
      <c r="C140" s="79"/>
      <c r="D140" s="62"/>
      <c r="E140" s="56"/>
      <c r="F140" s="56"/>
      <c r="G140" s="39"/>
      <c r="H140" s="52"/>
      <c r="I140" s="68"/>
      <c r="J140" s="53"/>
      <c r="K140" s="53"/>
      <c r="L140" s="54"/>
      <c r="M140" s="55"/>
    </row>
    <row r="141" spans="1:13" x14ac:dyDescent="0.2">
      <c r="A141" s="80">
        <v>1</v>
      </c>
      <c r="B141" s="98" t="s">
        <v>166</v>
      </c>
      <c r="C141" s="99" t="s">
        <v>167</v>
      </c>
      <c r="D141" s="120">
        <v>1</v>
      </c>
      <c r="E141" s="103">
        <v>116.9028</v>
      </c>
      <c r="F141" s="91">
        <v>116.9028</v>
      </c>
      <c r="G141" s="89">
        <v>9741</v>
      </c>
      <c r="H141" s="90">
        <f>G141/10</f>
        <v>974.1</v>
      </c>
      <c r="I141" s="93">
        <v>9076</v>
      </c>
      <c r="J141" s="86">
        <v>93.173185504568323</v>
      </c>
      <c r="K141" s="86" t="s">
        <v>17</v>
      </c>
      <c r="L141" s="82"/>
      <c r="M141" s="82"/>
    </row>
    <row r="142" spans="1:13" ht="51" customHeight="1" x14ac:dyDescent="0.2">
      <c r="A142" s="81"/>
      <c r="B142" s="98"/>
      <c r="C142" s="101"/>
      <c r="D142" s="120"/>
      <c r="E142" s="103"/>
      <c r="F142" s="91"/>
      <c r="G142" s="89"/>
      <c r="H142" s="90"/>
      <c r="I142" s="95"/>
      <c r="J142" s="88"/>
      <c r="K142" s="88"/>
      <c r="L142" s="84"/>
      <c r="M142" s="84"/>
    </row>
    <row r="143" spans="1:13" x14ac:dyDescent="0.2">
      <c r="A143" s="80">
        <v>2</v>
      </c>
      <c r="B143" s="98" t="s">
        <v>168</v>
      </c>
      <c r="C143" s="99" t="s">
        <v>169</v>
      </c>
      <c r="D143" s="89">
        <v>2</v>
      </c>
      <c r="E143" s="103">
        <v>135.4162</v>
      </c>
      <c r="F143" s="91">
        <v>135.4162</v>
      </c>
      <c r="G143" s="92">
        <v>11645</v>
      </c>
      <c r="H143" s="90">
        <f>G143/10</f>
        <v>1164.5</v>
      </c>
      <c r="I143" s="93">
        <v>11204</v>
      </c>
      <c r="J143" s="86">
        <v>96.21296693860026</v>
      </c>
      <c r="K143" s="86" t="s">
        <v>17</v>
      </c>
      <c r="L143" s="82"/>
      <c r="M143" s="82"/>
    </row>
    <row r="144" spans="1:13" x14ac:dyDescent="0.2">
      <c r="A144" s="85"/>
      <c r="B144" s="98"/>
      <c r="C144" s="100"/>
      <c r="D144" s="89"/>
      <c r="E144" s="103"/>
      <c r="F144" s="91"/>
      <c r="G144" s="92"/>
      <c r="H144" s="90"/>
      <c r="I144" s="94"/>
      <c r="J144" s="87"/>
      <c r="K144" s="87"/>
      <c r="L144" s="83"/>
      <c r="M144" s="83"/>
    </row>
    <row r="145" spans="1:13" ht="39.75" customHeight="1" x14ac:dyDescent="0.2">
      <c r="A145" s="81"/>
      <c r="B145" s="98"/>
      <c r="C145" s="101"/>
      <c r="D145" s="89"/>
      <c r="E145" s="103"/>
      <c r="F145" s="91"/>
      <c r="G145" s="92"/>
      <c r="H145" s="90"/>
      <c r="I145" s="95"/>
      <c r="J145" s="88"/>
      <c r="K145" s="88"/>
      <c r="L145" s="84"/>
      <c r="M145" s="84"/>
    </row>
    <row r="146" spans="1:13" x14ac:dyDescent="0.2">
      <c r="A146" s="80">
        <v>3</v>
      </c>
      <c r="B146" s="98" t="s">
        <v>170</v>
      </c>
      <c r="C146" s="99" t="s">
        <v>171</v>
      </c>
      <c r="D146" s="89">
        <v>2</v>
      </c>
      <c r="E146" s="103">
        <v>154.29900000000001</v>
      </c>
      <c r="F146" s="91">
        <v>154.29900000000001</v>
      </c>
      <c r="G146" s="92">
        <v>13043</v>
      </c>
      <c r="H146" s="90">
        <f>G146/1500*100</f>
        <v>869.53333333333342</v>
      </c>
      <c r="I146" s="93">
        <v>10418</v>
      </c>
      <c r="J146" s="86">
        <v>79.874262056275398</v>
      </c>
      <c r="K146" s="86" t="s">
        <v>17</v>
      </c>
      <c r="L146" s="82"/>
      <c r="M146" s="82"/>
    </row>
    <row r="147" spans="1:13" x14ac:dyDescent="0.2">
      <c r="A147" s="85"/>
      <c r="B147" s="98"/>
      <c r="C147" s="100"/>
      <c r="D147" s="89"/>
      <c r="E147" s="103"/>
      <c r="F147" s="91"/>
      <c r="G147" s="92"/>
      <c r="H147" s="90"/>
      <c r="I147" s="94"/>
      <c r="J147" s="87"/>
      <c r="K147" s="87"/>
      <c r="L147" s="83"/>
      <c r="M147" s="83"/>
    </row>
    <row r="148" spans="1:13" ht="29.25" customHeight="1" x14ac:dyDescent="0.2">
      <c r="A148" s="81"/>
      <c r="B148" s="98"/>
      <c r="C148" s="101"/>
      <c r="D148" s="89"/>
      <c r="E148" s="103"/>
      <c r="F148" s="91"/>
      <c r="G148" s="92"/>
      <c r="H148" s="90"/>
      <c r="I148" s="95"/>
      <c r="J148" s="88"/>
      <c r="K148" s="88"/>
      <c r="L148" s="84"/>
      <c r="M148" s="84"/>
    </row>
    <row r="149" spans="1:13" ht="51" customHeight="1" x14ac:dyDescent="0.2">
      <c r="A149" s="22">
        <v>4</v>
      </c>
      <c r="B149" s="3" t="s">
        <v>172</v>
      </c>
      <c r="C149" s="58" t="s">
        <v>173</v>
      </c>
      <c r="D149" s="59">
        <v>0</v>
      </c>
      <c r="E149" s="60">
        <v>73.210999999999999</v>
      </c>
      <c r="F149" s="37">
        <v>73.210999999999999</v>
      </c>
      <c r="G149" s="59">
        <v>6220</v>
      </c>
      <c r="H149" s="42">
        <f>G149/10</f>
        <v>622</v>
      </c>
      <c r="I149" s="72">
        <v>6057</v>
      </c>
      <c r="J149" s="42">
        <v>97.379421221864945</v>
      </c>
      <c r="K149" s="42" t="s">
        <v>17</v>
      </c>
      <c r="L149" s="54"/>
      <c r="M149" s="22" t="s">
        <v>290</v>
      </c>
    </row>
    <row r="150" spans="1:13" ht="60" customHeight="1" x14ac:dyDescent="0.2">
      <c r="A150" s="22">
        <v>5</v>
      </c>
      <c r="B150" s="3" t="s">
        <v>174</v>
      </c>
      <c r="C150" s="58" t="s">
        <v>175</v>
      </c>
      <c r="D150" s="59">
        <v>0</v>
      </c>
      <c r="E150" s="60">
        <v>146.96270000000001</v>
      </c>
      <c r="F150" s="37">
        <v>146.96270000000001</v>
      </c>
      <c r="G150" s="59">
        <v>7737</v>
      </c>
      <c r="H150" s="42">
        <f>G150/10</f>
        <v>773.7</v>
      </c>
      <c r="I150" s="72">
        <v>7151</v>
      </c>
      <c r="J150" s="42">
        <v>92.426004911464389</v>
      </c>
      <c r="K150" s="42" t="s">
        <v>17</v>
      </c>
      <c r="L150" s="54"/>
      <c r="M150" s="55"/>
    </row>
    <row r="151" spans="1:13" x14ac:dyDescent="0.2">
      <c r="A151" s="80">
        <v>6</v>
      </c>
      <c r="B151" s="98" t="s">
        <v>176</v>
      </c>
      <c r="C151" s="99" t="s">
        <v>177</v>
      </c>
      <c r="D151" s="89">
        <v>1</v>
      </c>
      <c r="E151" s="103">
        <v>159.3433</v>
      </c>
      <c r="F151" s="91">
        <v>159.3433</v>
      </c>
      <c r="G151" s="92">
        <v>7878</v>
      </c>
      <c r="H151" s="90">
        <f>G151/10</f>
        <v>787.8</v>
      </c>
      <c r="I151" s="93">
        <v>7122</v>
      </c>
      <c r="J151" s="86">
        <v>90.403655750190396</v>
      </c>
      <c r="K151" s="86" t="s">
        <v>17</v>
      </c>
      <c r="L151" s="82"/>
      <c r="M151" s="82"/>
    </row>
    <row r="152" spans="1:13" x14ac:dyDescent="0.2">
      <c r="A152" s="85"/>
      <c r="B152" s="98"/>
      <c r="C152" s="100"/>
      <c r="D152" s="89"/>
      <c r="E152" s="103"/>
      <c r="F152" s="91"/>
      <c r="G152" s="92"/>
      <c r="H152" s="90"/>
      <c r="I152" s="94"/>
      <c r="J152" s="87"/>
      <c r="K152" s="87"/>
      <c r="L152" s="83"/>
      <c r="M152" s="83"/>
    </row>
    <row r="153" spans="1:13" ht="49.5" customHeight="1" x14ac:dyDescent="0.2">
      <c r="A153" s="81"/>
      <c r="B153" s="98"/>
      <c r="C153" s="101"/>
      <c r="D153" s="89"/>
      <c r="E153" s="103"/>
      <c r="F153" s="91"/>
      <c r="G153" s="92"/>
      <c r="H153" s="90"/>
      <c r="I153" s="95"/>
      <c r="J153" s="88"/>
      <c r="K153" s="88"/>
      <c r="L153" s="84"/>
      <c r="M153" s="84"/>
    </row>
    <row r="154" spans="1:13" ht="27.75" customHeight="1" x14ac:dyDescent="0.2">
      <c r="A154" s="21" t="s">
        <v>6</v>
      </c>
      <c r="B154" s="78" t="s">
        <v>178</v>
      </c>
      <c r="C154" s="79"/>
      <c r="D154" s="57"/>
      <c r="E154" s="63"/>
      <c r="F154" s="56"/>
      <c r="G154" s="39"/>
      <c r="H154" s="52"/>
      <c r="I154" s="73"/>
      <c r="J154" s="64"/>
      <c r="K154" s="64"/>
      <c r="L154" s="54"/>
      <c r="M154" s="55"/>
    </row>
    <row r="155" spans="1:13" x14ac:dyDescent="0.2">
      <c r="A155" s="80">
        <v>1</v>
      </c>
      <c r="B155" s="98" t="s">
        <v>179</v>
      </c>
      <c r="C155" s="99" t="s">
        <v>180</v>
      </c>
      <c r="D155" s="89">
        <v>1</v>
      </c>
      <c r="E155" s="90">
        <v>98.073499999999996</v>
      </c>
      <c r="F155" s="91">
        <v>98.073499999999996</v>
      </c>
      <c r="G155" s="92">
        <v>7858</v>
      </c>
      <c r="H155" s="90">
        <f>G155/1250*100</f>
        <v>628.6400000000001</v>
      </c>
      <c r="I155" s="96">
        <v>6577</v>
      </c>
      <c r="J155" s="86">
        <v>83.698142020870449</v>
      </c>
      <c r="K155" s="86" t="s">
        <v>17</v>
      </c>
      <c r="L155" s="82"/>
      <c r="M155" s="110" t="s">
        <v>285</v>
      </c>
    </row>
    <row r="156" spans="1:13" ht="144" customHeight="1" x14ac:dyDescent="0.2">
      <c r="A156" s="81"/>
      <c r="B156" s="98"/>
      <c r="C156" s="101"/>
      <c r="D156" s="89"/>
      <c r="E156" s="90"/>
      <c r="F156" s="91"/>
      <c r="G156" s="92"/>
      <c r="H156" s="90"/>
      <c r="I156" s="97"/>
      <c r="J156" s="88"/>
      <c r="K156" s="88"/>
      <c r="L156" s="84"/>
      <c r="M156" s="111"/>
    </row>
    <row r="157" spans="1:13" x14ac:dyDescent="0.2">
      <c r="A157" s="80">
        <v>2</v>
      </c>
      <c r="B157" s="98" t="s">
        <v>181</v>
      </c>
      <c r="C157" s="99" t="s">
        <v>182</v>
      </c>
      <c r="D157" s="89">
        <v>2</v>
      </c>
      <c r="E157" s="91">
        <v>82.688100000000006</v>
      </c>
      <c r="F157" s="91">
        <v>1503.42</v>
      </c>
      <c r="G157" s="92">
        <v>21652</v>
      </c>
      <c r="H157" s="90">
        <f>G157/15000*100</f>
        <v>144.34666666666666</v>
      </c>
      <c r="I157" s="96">
        <v>8840</v>
      </c>
      <c r="J157" s="86">
        <v>40.827637169776459</v>
      </c>
      <c r="K157" s="86" t="s">
        <v>17</v>
      </c>
      <c r="L157" s="82"/>
      <c r="M157" s="82"/>
    </row>
    <row r="158" spans="1:13" x14ac:dyDescent="0.2">
      <c r="A158" s="85"/>
      <c r="B158" s="98"/>
      <c r="C158" s="100"/>
      <c r="D158" s="89"/>
      <c r="E158" s="91"/>
      <c r="F158" s="91"/>
      <c r="G158" s="92"/>
      <c r="H158" s="90"/>
      <c r="I158" s="119"/>
      <c r="J158" s="87"/>
      <c r="K158" s="87"/>
      <c r="L158" s="83"/>
      <c r="M158" s="83"/>
    </row>
    <row r="159" spans="1:13" x14ac:dyDescent="0.2">
      <c r="A159" s="85"/>
      <c r="B159" s="98"/>
      <c r="C159" s="100"/>
      <c r="D159" s="89"/>
      <c r="E159" s="91"/>
      <c r="F159" s="91"/>
      <c r="G159" s="92"/>
      <c r="H159" s="90"/>
      <c r="I159" s="119"/>
      <c r="J159" s="87"/>
      <c r="K159" s="87"/>
      <c r="L159" s="83"/>
      <c r="M159" s="83"/>
    </row>
    <row r="160" spans="1:13" ht="50.25" customHeight="1" x14ac:dyDescent="0.2">
      <c r="A160" s="81"/>
      <c r="B160" s="98"/>
      <c r="C160" s="101"/>
      <c r="D160" s="89"/>
      <c r="E160" s="91"/>
      <c r="F160" s="91"/>
      <c r="G160" s="92"/>
      <c r="H160" s="90"/>
      <c r="I160" s="97"/>
      <c r="J160" s="88"/>
      <c r="K160" s="88"/>
      <c r="L160" s="84"/>
      <c r="M160" s="84"/>
    </row>
    <row r="161" spans="1:13" x14ac:dyDescent="0.2">
      <c r="A161" s="80">
        <v>3</v>
      </c>
      <c r="B161" s="98" t="s">
        <v>183</v>
      </c>
      <c r="C161" s="99" t="s">
        <v>184</v>
      </c>
      <c r="D161" s="89">
        <v>4</v>
      </c>
      <c r="E161" s="91">
        <v>60.619199999999992</v>
      </c>
      <c r="F161" s="118">
        <v>1102.1672727272726</v>
      </c>
      <c r="G161" s="92">
        <v>33100</v>
      </c>
      <c r="H161" s="90">
        <f>G161/15000*100</f>
        <v>220.66666666666666</v>
      </c>
      <c r="I161" s="104">
        <v>9689</v>
      </c>
      <c r="J161" s="86">
        <v>29.271903323262841</v>
      </c>
      <c r="K161" s="86" t="s">
        <v>17</v>
      </c>
      <c r="L161" s="82"/>
      <c r="M161" s="82"/>
    </row>
    <row r="162" spans="1:13" x14ac:dyDescent="0.2">
      <c r="A162" s="85"/>
      <c r="B162" s="98"/>
      <c r="C162" s="100"/>
      <c r="D162" s="89"/>
      <c r="E162" s="91"/>
      <c r="F162" s="118"/>
      <c r="G162" s="92"/>
      <c r="H162" s="90"/>
      <c r="I162" s="105"/>
      <c r="J162" s="87"/>
      <c r="K162" s="87"/>
      <c r="L162" s="83"/>
      <c r="M162" s="83"/>
    </row>
    <row r="163" spans="1:13" x14ac:dyDescent="0.2">
      <c r="A163" s="85"/>
      <c r="B163" s="98"/>
      <c r="C163" s="100"/>
      <c r="D163" s="89"/>
      <c r="E163" s="91"/>
      <c r="F163" s="118"/>
      <c r="G163" s="92"/>
      <c r="H163" s="90"/>
      <c r="I163" s="105"/>
      <c r="J163" s="87"/>
      <c r="K163" s="87"/>
      <c r="L163" s="83"/>
      <c r="M163" s="83"/>
    </row>
    <row r="164" spans="1:13" x14ac:dyDescent="0.2">
      <c r="A164" s="85"/>
      <c r="B164" s="98"/>
      <c r="C164" s="100"/>
      <c r="D164" s="89"/>
      <c r="E164" s="91"/>
      <c r="F164" s="118"/>
      <c r="G164" s="92"/>
      <c r="H164" s="90"/>
      <c r="I164" s="105"/>
      <c r="J164" s="87"/>
      <c r="K164" s="87"/>
      <c r="L164" s="83"/>
      <c r="M164" s="83"/>
    </row>
    <row r="165" spans="1:13" ht="53.25" customHeight="1" x14ac:dyDescent="0.2">
      <c r="A165" s="81"/>
      <c r="B165" s="98"/>
      <c r="C165" s="101"/>
      <c r="D165" s="89"/>
      <c r="E165" s="91"/>
      <c r="F165" s="118"/>
      <c r="G165" s="92"/>
      <c r="H165" s="90"/>
      <c r="I165" s="106"/>
      <c r="J165" s="88"/>
      <c r="K165" s="88"/>
      <c r="L165" s="84"/>
      <c r="M165" s="84"/>
    </row>
    <row r="166" spans="1:13" ht="30.75" customHeight="1" x14ac:dyDescent="0.2">
      <c r="A166" s="21" t="s">
        <v>7</v>
      </c>
      <c r="B166" s="78" t="s">
        <v>185</v>
      </c>
      <c r="C166" s="79"/>
      <c r="D166" s="57"/>
      <c r="E166" s="56"/>
      <c r="F166" s="65"/>
      <c r="G166" s="39"/>
      <c r="H166" s="52"/>
      <c r="I166" s="74"/>
      <c r="J166" s="64"/>
      <c r="K166" s="64"/>
      <c r="L166" s="54"/>
      <c r="M166" s="55"/>
    </row>
    <row r="167" spans="1:13" x14ac:dyDescent="0.2">
      <c r="A167" s="80">
        <v>1</v>
      </c>
      <c r="B167" s="98" t="s">
        <v>186</v>
      </c>
      <c r="C167" s="99" t="s">
        <v>187</v>
      </c>
      <c r="D167" s="89">
        <v>2</v>
      </c>
      <c r="E167" s="91">
        <v>98.868499999999997</v>
      </c>
      <c r="F167" s="91">
        <v>98.868499999999997</v>
      </c>
      <c r="G167" s="92">
        <v>4568</v>
      </c>
      <c r="H167" s="90">
        <f>G167/10</f>
        <v>456.8</v>
      </c>
      <c r="I167" s="104">
        <v>4461</v>
      </c>
      <c r="J167" s="86">
        <v>97.657618213660243</v>
      </c>
      <c r="K167" s="86" t="s">
        <v>17</v>
      </c>
      <c r="L167" s="82"/>
      <c r="M167" s="82"/>
    </row>
    <row r="168" spans="1:13" x14ac:dyDescent="0.2">
      <c r="A168" s="85"/>
      <c r="B168" s="98"/>
      <c r="C168" s="100"/>
      <c r="D168" s="89"/>
      <c r="E168" s="91"/>
      <c r="F168" s="91"/>
      <c r="G168" s="92"/>
      <c r="H168" s="90"/>
      <c r="I168" s="105"/>
      <c r="J168" s="87"/>
      <c r="K168" s="87"/>
      <c r="L168" s="83"/>
      <c r="M168" s="83"/>
    </row>
    <row r="169" spans="1:13" ht="45" customHeight="1" x14ac:dyDescent="0.2">
      <c r="A169" s="81"/>
      <c r="B169" s="98"/>
      <c r="C169" s="101"/>
      <c r="D169" s="89"/>
      <c r="E169" s="91"/>
      <c r="F169" s="91"/>
      <c r="G169" s="92"/>
      <c r="H169" s="90"/>
      <c r="I169" s="106"/>
      <c r="J169" s="88"/>
      <c r="K169" s="88"/>
      <c r="L169" s="84"/>
      <c r="M169" s="84"/>
    </row>
    <row r="170" spans="1:13" x14ac:dyDescent="0.2">
      <c r="A170" s="80">
        <v>2</v>
      </c>
      <c r="B170" s="98" t="s">
        <v>188</v>
      </c>
      <c r="C170" s="99" t="s">
        <v>189</v>
      </c>
      <c r="D170" s="89">
        <v>1</v>
      </c>
      <c r="E170" s="91">
        <v>101.7654</v>
      </c>
      <c r="F170" s="91">
        <v>101.7654</v>
      </c>
      <c r="G170" s="92">
        <v>6394</v>
      </c>
      <c r="H170" s="90">
        <f>G170/10</f>
        <v>639.4</v>
      </c>
      <c r="I170" s="104">
        <v>6073</v>
      </c>
      <c r="J170" s="86">
        <v>94.979668439161713</v>
      </c>
      <c r="K170" s="86" t="s">
        <v>17</v>
      </c>
      <c r="L170" s="82"/>
      <c r="M170" s="82"/>
    </row>
    <row r="171" spans="1:13" ht="45" customHeight="1" x14ac:dyDescent="0.2">
      <c r="A171" s="81"/>
      <c r="B171" s="98"/>
      <c r="C171" s="101"/>
      <c r="D171" s="89"/>
      <c r="E171" s="91"/>
      <c r="F171" s="91"/>
      <c r="G171" s="92"/>
      <c r="H171" s="90"/>
      <c r="I171" s="106"/>
      <c r="J171" s="88"/>
      <c r="K171" s="88"/>
      <c r="L171" s="84"/>
      <c r="M171" s="84"/>
    </row>
    <row r="172" spans="1:13" ht="50.25" customHeight="1" x14ac:dyDescent="0.2">
      <c r="A172" s="22">
        <v>3</v>
      </c>
      <c r="B172" s="3" t="s">
        <v>190</v>
      </c>
      <c r="C172" s="58" t="s">
        <v>191</v>
      </c>
      <c r="D172" s="59">
        <v>0</v>
      </c>
      <c r="E172" s="60">
        <v>105.6961</v>
      </c>
      <c r="F172" s="37">
        <v>105.6961</v>
      </c>
      <c r="G172" s="59">
        <v>7485</v>
      </c>
      <c r="H172" s="42">
        <f>G172/10</f>
        <v>748.5</v>
      </c>
      <c r="I172" s="75">
        <v>6982</v>
      </c>
      <c r="J172" s="42">
        <v>93.279893119572492</v>
      </c>
      <c r="K172" s="42" t="s">
        <v>17</v>
      </c>
      <c r="L172" s="54"/>
      <c r="M172" s="55"/>
    </row>
    <row r="173" spans="1:13" ht="50.25" customHeight="1" x14ac:dyDescent="0.2">
      <c r="A173" s="22">
        <v>4</v>
      </c>
      <c r="B173" s="3" t="s">
        <v>192</v>
      </c>
      <c r="C173" s="58" t="s">
        <v>193</v>
      </c>
      <c r="D173" s="59">
        <v>0</v>
      </c>
      <c r="E173" s="60">
        <v>108.3976</v>
      </c>
      <c r="F173" s="37">
        <v>108.3976</v>
      </c>
      <c r="G173" s="59">
        <v>7915</v>
      </c>
      <c r="H173" s="42">
        <f>G173/10</f>
        <v>791.5</v>
      </c>
      <c r="I173" s="75">
        <v>7467</v>
      </c>
      <c r="J173" s="42">
        <v>94.339861023373331</v>
      </c>
      <c r="K173" s="42" t="s">
        <v>17</v>
      </c>
      <c r="L173" s="54"/>
      <c r="M173" s="55"/>
    </row>
    <row r="174" spans="1:13" ht="63" customHeight="1" x14ac:dyDescent="0.2">
      <c r="A174" s="22">
        <v>5</v>
      </c>
      <c r="B174" s="3" t="s">
        <v>194</v>
      </c>
      <c r="C174" s="58" t="s">
        <v>195</v>
      </c>
      <c r="D174" s="59">
        <v>0</v>
      </c>
      <c r="E174" s="60">
        <v>120.4937</v>
      </c>
      <c r="F174" s="37">
        <v>120.4937</v>
      </c>
      <c r="G174" s="59">
        <v>8225</v>
      </c>
      <c r="H174" s="42">
        <f>G174/10</f>
        <v>822.5</v>
      </c>
      <c r="I174" s="75">
        <v>8217</v>
      </c>
      <c r="J174" s="42">
        <v>99.902735562310028</v>
      </c>
      <c r="K174" s="42" t="s">
        <v>17</v>
      </c>
      <c r="L174" s="54"/>
      <c r="M174" s="55"/>
    </row>
    <row r="175" spans="1:13" x14ac:dyDescent="0.2">
      <c r="A175" s="80">
        <v>6</v>
      </c>
      <c r="B175" s="98" t="s">
        <v>196</v>
      </c>
      <c r="C175" s="99" t="s">
        <v>197</v>
      </c>
      <c r="D175" s="89">
        <v>2</v>
      </c>
      <c r="E175" s="91">
        <v>112.3724</v>
      </c>
      <c r="F175" s="91">
        <v>112.3724</v>
      </c>
      <c r="G175" s="92">
        <v>12270</v>
      </c>
      <c r="H175" s="90">
        <f>G175/10</f>
        <v>1227</v>
      </c>
      <c r="I175" s="104">
        <v>11482</v>
      </c>
      <c r="J175" s="86">
        <v>93.577832110839438</v>
      </c>
      <c r="K175" s="86" t="s">
        <v>17</v>
      </c>
      <c r="L175" s="82"/>
      <c r="M175" s="82"/>
    </row>
    <row r="176" spans="1:13" x14ac:dyDescent="0.2">
      <c r="A176" s="85"/>
      <c r="B176" s="98"/>
      <c r="C176" s="100"/>
      <c r="D176" s="89"/>
      <c r="E176" s="91"/>
      <c r="F176" s="91"/>
      <c r="G176" s="92"/>
      <c r="H176" s="90"/>
      <c r="I176" s="105"/>
      <c r="J176" s="87"/>
      <c r="K176" s="87"/>
      <c r="L176" s="83"/>
      <c r="M176" s="83"/>
    </row>
    <row r="177" spans="1:13" ht="56.25" customHeight="1" x14ac:dyDescent="0.2">
      <c r="A177" s="81"/>
      <c r="B177" s="98"/>
      <c r="C177" s="101"/>
      <c r="D177" s="89"/>
      <c r="E177" s="91"/>
      <c r="F177" s="91"/>
      <c r="G177" s="92"/>
      <c r="H177" s="90"/>
      <c r="I177" s="106"/>
      <c r="J177" s="88"/>
      <c r="K177" s="88"/>
      <c r="L177" s="84"/>
      <c r="M177" s="84"/>
    </row>
    <row r="178" spans="1:13" x14ac:dyDescent="0.2">
      <c r="A178" s="80">
        <v>7</v>
      </c>
      <c r="B178" s="98" t="s">
        <v>198</v>
      </c>
      <c r="C178" s="99" t="s">
        <v>199</v>
      </c>
      <c r="D178" s="89">
        <v>2</v>
      </c>
      <c r="E178" s="91">
        <v>181.4409</v>
      </c>
      <c r="F178" s="91">
        <v>181.4409</v>
      </c>
      <c r="G178" s="92">
        <v>21725</v>
      </c>
      <c r="H178" s="90">
        <f>G178/1500*100</f>
        <v>1448.3333333333333</v>
      </c>
      <c r="I178" s="104">
        <v>16594</v>
      </c>
      <c r="J178" s="86">
        <v>76.382048331415419</v>
      </c>
      <c r="K178" s="86" t="s">
        <v>17</v>
      </c>
      <c r="L178" s="82"/>
      <c r="M178" s="82"/>
    </row>
    <row r="179" spans="1:13" x14ac:dyDescent="0.2">
      <c r="A179" s="85"/>
      <c r="B179" s="98"/>
      <c r="C179" s="100"/>
      <c r="D179" s="89"/>
      <c r="E179" s="91"/>
      <c r="F179" s="91"/>
      <c r="G179" s="92"/>
      <c r="H179" s="90"/>
      <c r="I179" s="105"/>
      <c r="J179" s="87"/>
      <c r="K179" s="87"/>
      <c r="L179" s="83"/>
      <c r="M179" s="83"/>
    </row>
    <row r="180" spans="1:13" ht="69" customHeight="1" x14ac:dyDescent="0.2">
      <c r="A180" s="81"/>
      <c r="B180" s="98"/>
      <c r="C180" s="101"/>
      <c r="D180" s="89"/>
      <c r="E180" s="91"/>
      <c r="F180" s="91"/>
      <c r="G180" s="92"/>
      <c r="H180" s="90"/>
      <c r="I180" s="106"/>
      <c r="J180" s="88"/>
      <c r="K180" s="88"/>
      <c r="L180" s="84"/>
      <c r="M180" s="84"/>
    </row>
    <row r="181" spans="1:13" x14ac:dyDescent="0.2">
      <c r="A181" s="80">
        <v>8</v>
      </c>
      <c r="B181" s="98" t="s">
        <v>200</v>
      </c>
      <c r="C181" s="99" t="s">
        <v>201</v>
      </c>
      <c r="D181" s="89">
        <v>1</v>
      </c>
      <c r="E181" s="103">
        <v>184.50630000000001</v>
      </c>
      <c r="F181" s="91">
        <v>184.50630000000001</v>
      </c>
      <c r="G181" s="92">
        <v>9660</v>
      </c>
      <c r="H181" s="90">
        <f>G181/10</f>
        <v>966</v>
      </c>
      <c r="I181" s="104">
        <v>9218</v>
      </c>
      <c r="J181" s="86">
        <v>95.424430641821957</v>
      </c>
      <c r="K181" s="86" t="s">
        <v>17</v>
      </c>
      <c r="L181" s="82"/>
      <c r="M181" s="82"/>
    </row>
    <row r="182" spans="1:13" ht="70.5" customHeight="1" x14ac:dyDescent="0.2">
      <c r="A182" s="81"/>
      <c r="B182" s="98"/>
      <c r="C182" s="101"/>
      <c r="D182" s="89"/>
      <c r="E182" s="103"/>
      <c r="F182" s="91"/>
      <c r="G182" s="92"/>
      <c r="H182" s="90"/>
      <c r="I182" s="106"/>
      <c r="J182" s="88"/>
      <c r="K182" s="88"/>
      <c r="L182" s="84"/>
      <c r="M182" s="84"/>
    </row>
    <row r="183" spans="1:13" x14ac:dyDescent="0.2">
      <c r="A183" s="80">
        <v>9</v>
      </c>
      <c r="B183" s="98" t="s">
        <v>202</v>
      </c>
      <c r="C183" s="99" t="s">
        <v>203</v>
      </c>
      <c r="D183" s="89">
        <v>2</v>
      </c>
      <c r="E183" s="91">
        <v>80.436900000000009</v>
      </c>
      <c r="F183" s="91">
        <v>80.436900000000009</v>
      </c>
      <c r="G183" s="92">
        <v>23898</v>
      </c>
      <c r="H183" s="90">
        <f>G183/2250*100</f>
        <v>1062.1333333333334</v>
      </c>
      <c r="I183" s="104">
        <v>9860</v>
      </c>
      <c r="J183" s="86">
        <v>41.258682734956899</v>
      </c>
      <c r="K183" s="86" t="s">
        <v>17</v>
      </c>
      <c r="L183" s="82"/>
      <c r="M183" s="82"/>
    </row>
    <row r="184" spans="1:13" x14ac:dyDescent="0.2">
      <c r="A184" s="85"/>
      <c r="B184" s="98"/>
      <c r="C184" s="100"/>
      <c r="D184" s="89"/>
      <c r="E184" s="91"/>
      <c r="F184" s="91"/>
      <c r="G184" s="92"/>
      <c r="H184" s="90"/>
      <c r="I184" s="105"/>
      <c r="J184" s="87"/>
      <c r="K184" s="87"/>
      <c r="L184" s="83"/>
      <c r="M184" s="83"/>
    </row>
    <row r="185" spans="1:13" x14ac:dyDescent="0.2">
      <c r="A185" s="85"/>
      <c r="B185" s="98"/>
      <c r="C185" s="100"/>
      <c r="D185" s="89"/>
      <c r="E185" s="91"/>
      <c r="F185" s="91"/>
      <c r="G185" s="92"/>
      <c r="H185" s="90"/>
      <c r="I185" s="105"/>
      <c r="J185" s="87"/>
      <c r="K185" s="87"/>
      <c r="L185" s="83"/>
      <c r="M185" s="83"/>
    </row>
    <row r="186" spans="1:13" ht="62.25" customHeight="1" x14ac:dyDescent="0.2">
      <c r="A186" s="81"/>
      <c r="B186" s="98"/>
      <c r="C186" s="101"/>
      <c r="D186" s="89"/>
      <c r="E186" s="91"/>
      <c r="F186" s="91"/>
      <c r="G186" s="92"/>
      <c r="H186" s="90"/>
      <c r="I186" s="106"/>
      <c r="J186" s="88"/>
      <c r="K186" s="88"/>
      <c r="L186" s="84"/>
      <c r="M186" s="84"/>
    </row>
    <row r="187" spans="1:13" x14ac:dyDescent="0.2">
      <c r="A187" s="80">
        <v>10</v>
      </c>
      <c r="B187" s="98" t="s">
        <v>272</v>
      </c>
      <c r="C187" s="99" t="s">
        <v>204</v>
      </c>
      <c r="D187" s="89">
        <v>1</v>
      </c>
      <c r="E187" s="91">
        <v>92.662700000000001</v>
      </c>
      <c r="F187" s="91">
        <v>92.662700000000001</v>
      </c>
      <c r="G187" s="92">
        <v>6419</v>
      </c>
      <c r="H187" s="90">
        <f>G187/1250*100</f>
        <v>513.52</v>
      </c>
      <c r="I187" s="104">
        <v>5623</v>
      </c>
      <c r="J187" s="86">
        <v>87.599314534974297</v>
      </c>
      <c r="K187" s="86" t="s">
        <v>17</v>
      </c>
      <c r="L187" s="82"/>
      <c r="M187" s="110" t="s">
        <v>286</v>
      </c>
    </row>
    <row r="188" spans="1:13" ht="158.25" customHeight="1" x14ac:dyDescent="0.2">
      <c r="A188" s="81"/>
      <c r="B188" s="98"/>
      <c r="C188" s="101"/>
      <c r="D188" s="89"/>
      <c r="E188" s="91"/>
      <c r="F188" s="91"/>
      <c r="G188" s="92"/>
      <c r="H188" s="90"/>
      <c r="I188" s="106"/>
      <c r="J188" s="88"/>
      <c r="K188" s="88"/>
      <c r="L188" s="84"/>
      <c r="M188" s="111"/>
    </row>
    <row r="189" spans="1:13" ht="52.5" customHeight="1" x14ac:dyDescent="0.2">
      <c r="A189" s="22">
        <v>11</v>
      </c>
      <c r="B189" s="3" t="s">
        <v>205</v>
      </c>
      <c r="C189" s="58" t="s">
        <v>206</v>
      </c>
      <c r="D189" s="59">
        <v>0</v>
      </c>
      <c r="E189" s="60">
        <v>111.18470000000001</v>
      </c>
      <c r="F189" s="37">
        <v>111.18470000000001</v>
      </c>
      <c r="G189" s="59">
        <v>4211</v>
      </c>
      <c r="H189" s="42">
        <f>G189/10</f>
        <v>421.1</v>
      </c>
      <c r="I189" s="75">
        <v>4090</v>
      </c>
      <c r="J189" s="42">
        <v>97.126573260508195</v>
      </c>
      <c r="K189" s="42" t="s">
        <v>17</v>
      </c>
      <c r="L189" s="54"/>
      <c r="M189" s="55"/>
    </row>
    <row r="190" spans="1:13" ht="39" customHeight="1" x14ac:dyDescent="0.2">
      <c r="A190" s="22">
        <v>12</v>
      </c>
      <c r="B190" s="3" t="s">
        <v>273</v>
      </c>
      <c r="C190" s="58" t="s">
        <v>207</v>
      </c>
      <c r="D190" s="59">
        <v>0</v>
      </c>
      <c r="E190" s="37">
        <v>142.5984</v>
      </c>
      <c r="F190" s="37">
        <v>142.5984</v>
      </c>
      <c r="G190" s="59">
        <v>6144</v>
      </c>
      <c r="H190" s="42">
        <f>G190/10</f>
        <v>614.4</v>
      </c>
      <c r="I190" s="75">
        <v>5951</v>
      </c>
      <c r="J190" s="42">
        <v>96.858723958333343</v>
      </c>
      <c r="K190" s="42" t="s">
        <v>17</v>
      </c>
      <c r="L190" s="54"/>
      <c r="M190" s="55"/>
    </row>
    <row r="191" spans="1:13" ht="24" customHeight="1" x14ac:dyDescent="0.2">
      <c r="A191" s="21" t="s">
        <v>263</v>
      </c>
      <c r="B191" s="78" t="s">
        <v>208</v>
      </c>
      <c r="C191" s="79"/>
      <c r="D191" s="57"/>
      <c r="E191" s="56"/>
      <c r="F191" s="56"/>
      <c r="G191" s="57"/>
      <c r="H191" s="52"/>
      <c r="I191" s="76"/>
      <c r="J191" s="52"/>
      <c r="K191" s="52"/>
      <c r="L191" s="54"/>
      <c r="M191" s="55"/>
    </row>
    <row r="192" spans="1:13" x14ac:dyDescent="0.2">
      <c r="A192" s="80">
        <v>1</v>
      </c>
      <c r="B192" s="98" t="s">
        <v>209</v>
      </c>
      <c r="C192" s="99" t="s">
        <v>210</v>
      </c>
      <c r="D192" s="89">
        <v>2</v>
      </c>
      <c r="E192" s="103">
        <v>174.14170000000001</v>
      </c>
      <c r="F192" s="91">
        <v>174.14170000000001</v>
      </c>
      <c r="G192" s="92">
        <v>12425</v>
      </c>
      <c r="H192" s="90">
        <f>G192/2000*100</f>
        <v>621.25</v>
      </c>
      <c r="I192" s="93">
        <v>6355</v>
      </c>
      <c r="J192" s="115">
        <v>51.146881287726359</v>
      </c>
      <c r="K192" s="115" t="s">
        <v>17</v>
      </c>
      <c r="L192" s="82"/>
      <c r="M192" s="82"/>
    </row>
    <row r="193" spans="1:13" x14ac:dyDescent="0.2">
      <c r="A193" s="85"/>
      <c r="B193" s="98"/>
      <c r="C193" s="100"/>
      <c r="D193" s="89"/>
      <c r="E193" s="103"/>
      <c r="F193" s="91"/>
      <c r="G193" s="92"/>
      <c r="H193" s="90"/>
      <c r="I193" s="94"/>
      <c r="J193" s="116"/>
      <c r="K193" s="116"/>
      <c r="L193" s="83"/>
      <c r="M193" s="83"/>
    </row>
    <row r="194" spans="1:13" ht="21.75" customHeight="1" x14ac:dyDescent="0.2">
      <c r="A194" s="81"/>
      <c r="B194" s="98"/>
      <c r="C194" s="101"/>
      <c r="D194" s="89"/>
      <c r="E194" s="103"/>
      <c r="F194" s="91"/>
      <c r="G194" s="92"/>
      <c r="H194" s="90"/>
      <c r="I194" s="95"/>
      <c r="J194" s="117"/>
      <c r="K194" s="117"/>
      <c r="L194" s="84"/>
      <c r="M194" s="84"/>
    </row>
    <row r="195" spans="1:13" x14ac:dyDescent="0.2">
      <c r="A195" s="80">
        <v>2</v>
      </c>
      <c r="B195" s="98" t="s">
        <v>274</v>
      </c>
      <c r="C195" s="99" t="s">
        <v>211</v>
      </c>
      <c r="D195" s="89">
        <v>2</v>
      </c>
      <c r="E195" s="91">
        <v>156.96890000000002</v>
      </c>
      <c r="F195" s="91">
        <v>156.96890000000002</v>
      </c>
      <c r="G195" s="92">
        <v>10629</v>
      </c>
      <c r="H195" s="90">
        <f>G195/10</f>
        <v>1062.9000000000001</v>
      </c>
      <c r="I195" s="93">
        <v>9869</v>
      </c>
      <c r="J195" s="86">
        <v>92.849750682096143</v>
      </c>
      <c r="K195" s="86" t="s">
        <v>17</v>
      </c>
      <c r="L195" s="82"/>
      <c r="M195" s="82"/>
    </row>
    <row r="196" spans="1:13" x14ac:dyDescent="0.2">
      <c r="A196" s="85"/>
      <c r="B196" s="98"/>
      <c r="C196" s="100"/>
      <c r="D196" s="89"/>
      <c r="E196" s="91"/>
      <c r="F196" s="91"/>
      <c r="G196" s="92"/>
      <c r="H196" s="90"/>
      <c r="I196" s="94"/>
      <c r="J196" s="87"/>
      <c r="K196" s="87"/>
      <c r="L196" s="83"/>
      <c r="M196" s="83"/>
    </row>
    <row r="197" spans="1:13" ht="21" customHeight="1" x14ac:dyDescent="0.2">
      <c r="A197" s="81"/>
      <c r="B197" s="98"/>
      <c r="C197" s="101"/>
      <c r="D197" s="89"/>
      <c r="E197" s="91"/>
      <c r="F197" s="91"/>
      <c r="G197" s="92"/>
      <c r="H197" s="90"/>
      <c r="I197" s="95"/>
      <c r="J197" s="88"/>
      <c r="K197" s="88"/>
      <c r="L197" s="84"/>
      <c r="M197" s="84"/>
    </row>
    <row r="198" spans="1:13" x14ac:dyDescent="0.2">
      <c r="A198" s="80">
        <v>3</v>
      </c>
      <c r="B198" s="98" t="s">
        <v>275</v>
      </c>
      <c r="C198" s="99" t="s">
        <v>212</v>
      </c>
      <c r="D198" s="89">
        <v>2</v>
      </c>
      <c r="E198" s="91">
        <v>166.66980000000001</v>
      </c>
      <c r="F198" s="91">
        <v>166.66980000000001</v>
      </c>
      <c r="G198" s="92">
        <v>10566</v>
      </c>
      <c r="H198" s="90">
        <f>G198/10</f>
        <v>1056.5999999999999</v>
      </c>
      <c r="I198" s="93">
        <v>10262</v>
      </c>
      <c r="J198" s="86">
        <v>97.122846867310244</v>
      </c>
      <c r="K198" s="86" t="s">
        <v>17</v>
      </c>
      <c r="L198" s="82"/>
      <c r="M198" s="82"/>
    </row>
    <row r="199" spans="1:13" x14ac:dyDescent="0.2">
      <c r="A199" s="85"/>
      <c r="B199" s="98"/>
      <c r="C199" s="100"/>
      <c r="D199" s="89"/>
      <c r="E199" s="91"/>
      <c r="F199" s="91"/>
      <c r="G199" s="92"/>
      <c r="H199" s="90"/>
      <c r="I199" s="94"/>
      <c r="J199" s="87"/>
      <c r="K199" s="87"/>
      <c r="L199" s="83"/>
      <c r="M199" s="83"/>
    </row>
    <row r="200" spans="1:13" ht="22.5" customHeight="1" x14ac:dyDescent="0.2">
      <c r="A200" s="81"/>
      <c r="B200" s="98"/>
      <c r="C200" s="101"/>
      <c r="D200" s="89"/>
      <c r="E200" s="91"/>
      <c r="F200" s="91"/>
      <c r="G200" s="92"/>
      <c r="H200" s="90"/>
      <c r="I200" s="95"/>
      <c r="J200" s="88"/>
      <c r="K200" s="88"/>
      <c r="L200" s="84"/>
      <c r="M200" s="84"/>
    </row>
    <row r="201" spans="1:13" x14ac:dyDescent="0.2">
      <c r="A201" s="80">
        <v>4</v>
      </c>
      <c r="B201" s="98" t="s">
        <v>213</v>
      </c>
      <c r="C201" s="99" t="s">
        <v>214</v>
      </c>
      <c r="D201" s="89">
        <v>2</v>
      </c>
      <c r="E201" s="91">
        <v>151.72140000000002</v>
      </c>
      <c r="F201" s="91">
        <v>151.72140000000002</v>
      </c>
      <c r="G201" s="92">
        <v>16560</v>
      </c>
      <c r="H201" s="90">
        <f>G201/1250*100</f>
        <v>1324.8</v>
      </c>
      <c r="I201" s="93">
        <v>14812</v>
      </c>
      <c r="J201" s="86">
        <v>89.444444444444443</v>
      </c>
      <c r="K201" s="86" t="s">
        <v>17</v>
      </c>
      <c r="L201" s="82"/>
      <c r="M201" s="82"/>
    </row>
    <row r="202" spans="1:13" x14ac:dyDescent="0.2">
      <c r="A202" s="85"/>
      <c r="B202" s="98"/>
      <c r="C202" s="100"/>
      <c r="D202" s="89"/>
      <c r="E202" s="91"/>
      <c r="F202" s="91"/>
      <c r="G202" s="92"/>
      <c r="H202" s="90"/>
      <c r="I202" s="94"/>
      <c r="J202" s="87"/>
      <c r="K202" s="87"/>
      <c r="L202" s="83"/>
      <c r="M202" s="83"/>
    </row>
    <row r="203" spans="1:13" ht="30" customHeight="1" x14ac:dyDescent="0.2">
      <c r="A203" s="81"/>
      <c r="B203" s="98"/>
      <c r="C203" s="101"/>
      <c r="D203" s="89"/>
      <c r="E203" s="91"/>
      <c r="F203" s="91"/>
      <c r="G203" s="92"/>
      <c r="H203" s="90"/>
      <c r="I203" s="95"/>
      <c r="J203" s="88"/>
      <c r="K203" s="88"/>
      <c r="L203" s="84"/>
      <c r="M203" s="84"/>
    </row>
    <row r="204" spans="1:13" x14ac:dyDescent="0.2">
      <c r="A204" s="80">
        <v>5</v>
      </c>
      <c r="B204" s="98" t="s">
        <v>215</v>
      </c>
      <c r="C204" s="99" t="s">
        <v>216</v>
      </c>
      <c r="D204" s="89">
        <v>2</v>
      </c>
      <c r="E204" s="91">
        <v>141.93119999999999</v>
      </c>
      <c r="F204" s="91">
        <v>141.93119999999999</v>
      </c>
      <c r="G204" s="92">
        <v>33644</v>
      </c>
      <c r="H204" s="90">
        <f>G204/1750*100</f>
        <v>1922.5142857142855</v>
      </c>
      <c r="I204" s="93">
        <v>20612</v>
      </c>
      <c r="J204" s="86">
        <v>61.265010105813815</v>
      </c>
      <c r="K204" s="86" t="s">
        <v>17</v>
      </c>
      <c r="L204" s="82"/>
      <c r="M204" s="82"/>
    </row>
    <row r="205" spans="1:13" x14ac:dyDescent="0.2">
      <c r="A205" s="85"/>
      <c r="B205" s="98"/>
      <c r="C205" s="100"/>
      <c r="D205" s="89"/>
      <c r="E205" s="91"/>
      <c r="F205" s="91"/>
      <c r="G205" s="92"/>
      <c r="H205" s="90"/>
      <c r="I205" s="94"/>
      <c r="J205" s="87"/>
      <c r="K205" s="87"/>
      <c r="L205" s="83"/>
      <c r="M205" s="83"/>
    </row>
    <row r="206" spans="1:13" ht="39" customHeight="1" x14ac:dyDescent="0.2">
      <c r="A206" s="81"/>
      <c r="B206" s="98"/>
      <c r="C206" s="101"/>
      <c r="D206" s="89"/>
      <c r="E206" s="91"/>
      <c r="F206" s="91"/>
      <c r="G206" s="92"/>
      <c r="H206" s="90"/>
      <c r="I206" s="95"/>
      <c r="J206" s="88"/>
      <c r="K206" s="88"/>
      <c r="L206" s="84"/>
      <c r="M206" s="84"/>
    </row>
    <row r="207" spans="1:13" x14ac:dyDescent="0.2">
      <c r="A207" s="80">
        <v>6</v>
      </c>
      <c r="B207" s="98" t="s">
        <v>217</v>
      </c>
      <c r="C207" s="99" t="s">
        <v>218</v>
      </c>
      <c r="D207" s="89">
        <v>2</v>
      </c>
      <c r="E207" s="103">
        <v>118.56729999999999</v>
      </c>
      <c r="F207" s="91">
        <v>118.56729999999999</v>
      </c>
      <c r="G207" s="92">
        <v>17224</v>
      </c>
      <c r="H207" s="90">
        <f>G207/1750*100</f>
        <v>984.2285714285714</v>
      </c>
      <c r="I207" s="93">
        <v>11722</v>
      </c>
      <c r="J207" s="86">
        <v>68.056200650255448</v>
      </c>
      <c r="K207" s="86" t="s">
        <v>17</v>
      </c>
      <c r="L207" s="82"/>
      <c r="M207" s="82"/>
    </row>
    <row r="208" spans="1:13" x14ac:dyDescent="0.2">
      <c r="A208" s="85"/>
      <c r="B208" s="98"/>
      <c r="C208" s="100"/>
      <c r="D208" s="89"/>
      <c r="E208" s="103"/>
      <c r="F208" s="91"/>
      <c r="G208" s="92"/>
      <c r="H208" s="90"/>
      <c r="I208" s="94"/>
      <c r="J208" s="87"/>
      <c r="K208" s="87"/>
      <c r="L208" s="83"/>
      <c r="M208" s="83"/>
    </row>
    <row r="209" spans="1:13" ht="40.5" customHeight="1" x14ac:dyDescent="0.2">
      <c r="A209" s="81"/>
      <c r="B209" s="98"/>
      <c r="C209" s="101"/>
      <c r="D209" s="89"/>
      <c r="E209" s="103"/>
      <c r="F209" s="91"/>
      <c r="G209" s="92"/>
      <c r="H209" s="90"/>
      <c r="I209" s="95"/>
      <c r="J209" s="88"/>
      <c r="K209" s="88"/>
      <c r="L209" s="84"/>
      <c r="M209" s="84"/>
    </row>
    <row r="210" spans="1:13" x14ac:dyDescent="0.2">
      <c r="A210" s="80">
        <v>7</v>
      </c>
      <c r="B210" s="98" t="s">
        <v>219</v>
      </c>
      <c r="C210" s="99" t="s">
        <v>220</v>
      </c>
      <c r="D210" s="89">
        <v>2</v>
      </c>
      <c r="E210" s="103">
        <v>115.8535</v>
      </c>
      <c r="F210" s="91">
        <v>115.8535</v>
      </c>
      <c r="G210" s="92">
        <v>12054</v>
      </c>
      <c r="H210" s="90">
        <f>G210/2000*100</f>
        <v>602.70000000000005</v>
      </c>
      <c r="I210" s="93">
        <v>6426</v>
      </c>
      <c r="J210" s="86">
        <v>53.310104529616723</v>
      </c>
      <c r="K210" s="86" t="s">
        <v>17</v>
      </c>
      <c r="L210" s="82"/>
      <c r="M210" s="82"/>
    </row>
    <row r="211" spans="1:13" x14ac:dyDescent="0.2">
      <c r="A211" s="85"/>
      <c r="B211" s="98"/>
      <c r="C211" s="100"/>
      <c r="D211" s="89"/>
      <c r="E211" s="103"/>
      <c r="F211" s="91"/>
      <c r="G211" s="92"/>
      <c r="H211" s="90"/>
      <c r="I211" s="94"/>
      <c r="J211" s="87"/>
      <c r="K211" s="87"/>
      <c r="L211" s="83"/>
      <c r="M211" s="83"/>
    </row>
    <row r="212" spans="1:13" ht="37.5" customHeight="1" x14ac:dyDescent="0.2">
      <c r="A212" s="81"/>
      <c r="B212" s="98"/>
      <c r="C212" s="101"/>
      <c r="D212" s="89"/>
      <c r="E212" s="103"/>
      <c r="F212" s="91"/>
      <c r="G212" s="92"/>
      <c r="H212" s="90"/>
      <c r="I212" s="95"/>
      <c r="J212" s="88"/>
      <c r="K212" s="88"/>
      <c r="L212" s="84"/>
      <c r="M212" s="84"/>
    </row>
    <row r="213" spans="1:13" x14ac:dyDescent="0.2">
      <c r="A213" s="80">
        <v>8</v>
      </c>
      <c r="B213" s="98" t="s">
        <v>221</v>
      </c>
      <c r="C213" s="99" t="s">
        <v>222</v>
      </c>
      <c r="D213" s="89">
        <v>1</v>
      </c>
      <c r="E213" s="103">
        <v>79.360199999999992</v>
      </c>
      <c r="F213" s="91">
        <v>79.360199999999992</v>
      </c>
      <c r="G213" s="92">
        <v>18326</v>
      </c>
      <c r="H213" s="90">
        <f>G213/1750*100</f>
        <v>1047.2</v>
      </c>
      <c r="I213" s="93">
        <v>12505</v>
      </c>
      <c r="J213" s="86">
        <v>68.236385463276221</v>
      </c>
      <c r="K213" s="86" t="s">
        <v>17</v>
      </c>
      <c r="L213" s="82"/>
      <c r="M213" s="110" t="s">
        <v>287</v>
      </c>
    </row>
    <row r="214" spans="1:13" ht="156.75" customHeight="1" x14ac:dyDescent="0.2">
      <c r="A214" s="81"/>
      <c r="B214" s="98"/>
      <c r="C214" s="101"/>
      <c r="D214" s="89"/>
      <c r="E214" s="103"/>
      <c r="F214" s="91"/>
      <c r="G214" s="92"/>
      <c r="H214" s="90"/>
      <c r="I214" s="95"/>
      <c r="J214" s="88"/>
      <c r="K214" s="88"/>
      <c r="L214" s="84"/>
      <c r="M214" s="111"/>
    </row>
    <row r="215" spans="1:13" ht="32.25" customHeight="1" x14ac:dyDescent="0.2">
      <c r="A215" s="21" t="s">
        <v>277</v>
      </c>
      <c r="B215" s="78" t="s">
        <v>223</v>
      </c>
      <c r="C215" s="79"/>
      <c r="D215" s="57"/>
      <c r="E215" s="63"/>
      <c r="F215" s="56"/>
      <c r="G215" s="39"/>
      <c r="H215" s="52"/>
      <c r="I215" s="73"/>
      <c r="J215" s="64"/>
      <c r="K215" s="64"/>
      <c r="L215" s="54"/>
      <c r="M215" s="55"/>
    </row>
    <row r="216" spans="1:13" x14ac:dyDescent="0.2">
      <c r="A216" s="80">
        <v>1</v>
      </c>
      <c r="B216" s="98" t="s">
        <v>224</v>
      </c>
      <c r="C216" s="99" t="s">
        <v>225</v>
      </c>
      <c r="D216" s="89">
        <v>2</v>
      </c>
      <c r="E216" s="103">
        <v>97.182500000000005</v>
      </c>
      <c r="F216" s="91">
        <v>97.182500000000005</v>
      </c>
      <c r="G216" s="92">
        <v>14241</v>
      </c>
      <c r="H216" s="90">
        <f>G216/10</f>
        <v>1424.1</v>
      </c>
      <c r="I216" s="112">
        <v>12914</v>
      </c>
      <c r="J216" s="86">
        <v>90.6818341408609</v>
      </c>
      <c r="K216" s="86" t="s">
        <v>17</v>
      </c>
      <c r="L216" s="82"/>
      <c r="M216" s="82"/>
    </row>
    <row r="217" spans="1:13" x14ac:dyDescent="0.2">
      <c r="A217" s="85"/>
      <c r="B217" s="98"/>
      <c r="C217" s="100"/>
      <c r="D217" s="89"/>
      <c r="E217" s="103"/>
      <c r="F217" s="91"/>
      <c r="G217" s="92"/>
      <c r="H217" s="90"/>
      <c r="I217" s="114"/>
      <c r="J217" s="87"/>
      <c r="K217" s="87"/>
      <c r="L217" s="83"/>
      <c r="M217" s="83"/>
    </row>
    <row r="218" spans="1:13" ht="32.25" customHeight="1" x14ac:dyDescent="0.2">
      <c r="A218" s="81"/>
      <c r="B218" s="98"/>
      <c r="C218" s="101"/>
      <c r="D218" s="89"/>
      <c r="E218" s="103"/>
      <c r="F218" s="91"/>
      <c r="G218" s="92"/>
      <c r="H218" s="90"/>
      <c r="I218" s="113"/>
      <c r="J218" s="88"/>
      <c r="K218" s="88"/>
      <c r="L218" s="84"/>
      <c r="M218" s="84"/>
    </row>
    <row r="219" spans="1:13" x14ac:dyDescent="0.2">
      <c r="A219" s="80">
        <v>2</v>
      </c>
      <c r="B219" s="98" t="s">
        <v>264</v>
      </c>
      <c r="C219" s="99" t="s">
        <v>226</v>
      </c>
      <c r="D219" s="89">
        <v>1</v>
      </c>
      <c r="E219" s="103">
        <v>86.06</v>
      </c>
      <c r="F219" s="91">
        <v>86.06</v>
      </c>
      <c r="G219" s="92">
        <v>9234</v>
      </c>
      <c r="H219" s="90">
        <f>G219/10</f>
        <v>923.4</v>
      </c>
      <c r="I219" s="112">
        <v>8494</v>
      </c>
      <c r="J219" s="86">
        <v>91.986138184968596</v>
      </c>
      <c r="K219" s="86" t="s">
        <v>17</v>
      </c>
      <c r="L219" s="82"/>
      <c r="M219" s="110" t="s">
        <v>289</v>
      </c>
    </row>
    <row r="220" spans="1:13" ht="156" customHeight="1" x14ac:dyDescent="0.2">
      <c r="A220" s="81"/>
      <c r="B220" s="98"/>
      <c r="C220" s="101"/>
      <c r="D220" s="89"/>
      <c r="E220" s="103"/>
      <c r="F220" s="91"/>
      <c r="G220" s="92"/>
      <c r="H220" s="90"/>
      <c r="I220" s="113"/>
      <c r="J220" s="88"/>
      <c r="K220" s="88"/>
      <c r="L220" s="84"/>
      <c r="M220" s="111"/>
    </row>
    <row r="221" spans="1:13" ht="12" customHeight="1" x14ac:dyDescent="0.2">
      <c r="A221" s="80">
        <v>3</v>
      </c>
      <c r="B221" s="98" t="s">
        <v>227</v>
      </c>
      <c r="C221" s="99" t="s">
        <v>228</v>
      </c>
      <c r="D221" s="89">
        <v>1</v>
      </c>
      <c r="E221" s="91">
        <v>115.66370000000001</v>
      </c>
      <c r="F221" s="91">
        <v>115.66370000000001</v>
      </c>
      <c r="G221" s="92">
        <v>12167</v>
      </c>
      <c r="H221" s="90">
        <f>G221/10</f>
        <v>1216.7</v>
      </c>
      <c r="I221" s="112">
        <v>11008</v>
      </c>
      <c r="J221" s="86">
        <v>90.474233582641574</v>
      </c>
      <c r="K221" s="86" t="s">
        <v>17</v>
      </c>
      <c r="L221" s="82"/>
      <c r="M221" s="82"/>
    </row>
    <row r="222" spans="1:13" ht="36" customHeight="1" x14ac:dyDescent="0.2">
      <c r="A222" s="81"/>
      <c r="B222" s="98"/>
      <c r="C222" s="101"/>
      <c r="D222" s="89"/>
      <c r="E222" s="91"/>
      <c r="F222" s="91"/>
      <c r="G222" s="92"/>
      <c r="H222" s="90"/>
      <c r="I222" s="113"/>
      <c r="J222" s="88"/>
      <c r="K222" s="88"/>
      <c r="L222" s="84"/>
      <c r="M222" s="84"/>
    </row>
    <row r="223" spans="1:13" x14ac:dyDescent="0.2">
      <c r="A223" s="80">
        <v>4</v>
      </c>
      <c r="B223" s="98" t="s">
        <v>276</v>
      </c>
      <c r="C223" s="99" t="s">
        <v>229</v>
      </c>
      <c r="D223" s="89">
        <v>1</v>
      </c>
      <c r="E223" s="91">
        <v>78.586700000000008</v>
      </c>
      <c r="F223" s="91">
        <v>78.586700000000008</v>
      </c>
      <c r="G223" s="92">
        <v>5748</v>
      </c>
      <c r="H223" s="90">
        <f>G223/10</f>
        <v>574.79999999999995</v>
      </c>
      <c r="I223" s="112">
        <v>5667</v>
      </c>
      <c r="J223" s="86">
        <v>98.590814196242178</v>
      </c>
      <c r="K223" s="86" t="s">
        <v>17</v>
      </c>
      <c r="L223" s="82"/>
      <c r="M223" s="110" t="s">
        <v>288</v>
      </c>
    </row>
    <row r="224" spans="1:13" ht="158.25" customHeight="1" x14ac:dyDescent="0.2">
      <c r="A224" s="81"/>
      <c r="B224" s="98"/>
      <c r="C224" s="101"/>
      <c r="D224" s="89"/>
      <c r="E224" s="91"/>
      <c r="F224" s="91"/>
      <c r="G224" s="92"/>
      <c r="H224" s="90"/>
      <c r="I224" s="113"/>
      <c r="J224" s="88"/>
      <c r="K224" s="88"/>
      <c r="L224" s="84"/>
      <c r="M224" s="111"/>
    </row>
    <row r="225" spans="1:13" x14ac:dyDescent="0.2">
      <c r="A225" s="80">
        <v>5</v>
      </c>
      <c r="B225" s="98" t="s">
        <v>230</v>
      </c>
      <c r="C225" s="99" t="s">
        <v>231</v>
      </c>
      <c r="D225" s="89">
        <v>1</v>
      </c>
      <c r="E225" s="91">
        <v>130.14060000000001</v>
      </c>
      <c r="F225" s="91">
        <v>130.14060000000001</v>
      </c>
      <c r="G225" s="92">
        <v>10635</v>
      </c>
      <c r="H225" s="90">
        <f>G225/1250*100</f>
        <v>850.8</v>
      </c>
      <c r="I225" s="112">
        <v>8915</v>
      </c>
      <c r="J225" s="86">
        <v>83.826986365773394</v>
      </c>
      <c r="K225" s="86" t="s">
        <v>17</v>
      </c>
      <c r="L225" s="82"/>
      <c r="M225" s="82"/>
    </row>
    <row r="226" spans="1:13" ht="33" customHeight="1" x14ac:dyDescent="0.2">
      <c r="A226" s="81"/>
      <c r="B226" s="98"/>
      <c r="C226" s="101"/>
      <c r="D226" s="89"/>
      <c r="E226" s="91"/>
      <c r="F226" s="91"/>
      <c r="G226" s="92"/>
      <c r="H226" s="90"/>
      <c r="I226" s="113"/>
      <c r="J226" s="88"/>
      <c r="K226" s="88"/>
      <c r="L226" s="84"/>
      <c r="M226" s="84"/>
    </row>
    <row r="227" spans="1:13" x14ac:dyDescent="0.2">
      <c r="A227" s="80">
        <v>6</v>
      </c>
      <c r="B227" s="98" t="s">
        <v>232</v>
      </c>
      <c r="C227" s="99" t="s">
        <v>233</v>
      </c>
      <c r="D227" s="89">
        <v>1</v>
      </c>
      <c r="E227" s="91">
        <v>114.74889999999999</v>
      </c>
      <c r="F227" s="91">
        <v>114.74889999999999</v>
      </c>
      <c r="G227" s="92">
        <v>10780</v>
      </c>
      <c r="H227" s="90">
        <f>G227/10</f>
        <v>1078</v>
      </c>
      <c r="I227" s="112">
        <v>9930</v>
      </c>
      <c r="J227" s="86">
        <v>92.115027829313547</v>
      </c>
      <c r="K227" s="86" t="s">
        <v>17</v>
      </c>
      <c r="L227" s="82"/>
      <c r="M227" s="82"/>
    </row>
    <row r="228" spans="1:13" ht="23.25" customHeight="1" x14ac:dyDescent="0.2">
      <c r="A228" s="81"/>
      <c r="B228" s="98"/>
      <c r="C228" s="101"/>
      <c r="D228" s="89"/>
      <c r="E228" s="91"/>
      <c r="F228" s="91"/>
      <c r="G228" s="92"/>
      <c r="H228" s="90"/>
      <c r="I228" s="113"/>
      <c r="J228" s="88"/>
      <c r="K228" s="88"/>
      <c r="L228" s="84"/>
      <c r="M228" s="84"/>
    </row>
    <row r="229" spans="1:13" ht="38.25" customHeight="1" x14ac:dyDescent="0.2">
      <c r="A229" s="22">
        <v>7</v>
      </c>
      <c r="B229" s="3" t="s">
        <v>265</v>
      </c>
      <c r="C229" s="58" t="s">
        <v>234</v>
      </c>
      <c r="D229" s="59">
        <v>0</v>
      </c>
      <c r="E229" s="60">
        <v>90.128500000000003</v>
      </c>
      <c r="F229" s="37">
        <v>90.128500000000003</v>
      </c>
      <c r="G229" s="59">
        <v>5027</v>
      </c>
      <c r="H229" s="42">
        <f>G229/10</f>
        <v>502.7</v>
      </c>
      <c r="I229" s="43">
        <v>4964</v>
      </c>
      <c r="J229" s="42">
        <v>98.746767455739004</v>
      </c>
      <c r="K229" s="42" t="s">
        <v>17</v>
      </c>
      <c r="L229" s="54"/>
      <c r="M229" s="22" t="s">
        <v>290</v>
      </c>
    </row>
    <row r="230" spans="1:13" ht="27.75" customHeight="1" x14ac:dyDescent="0.2">
      <c r="A230" s="21" t="s">
        <v>262</v>
      </c>
      <c r="B230" s="78" t="s">
        <v>235</v>
      </c>
      <c r="C230" s="79"/>
      <c r="D230" s="57"/>
      <c r="E230" s="63"/>
      <c r="F230" s="56"/>
      <c r="G230" s="57"/>
      <c r="H230" s="52"/>
      <c r="I230" s="66"/>
      <c r="J230" s="52"/>
      <c r="K230" s="52" t="s">
        <v>17</v>
      </c>
      <c r="L230" s="54"/>
      <c r="M230" s="55"/>
    </row>
    <row r="231" spans="1:13" x14ac:dyDescent="0.2">
      <c r="A231" s="80">
        <v>1</v>
      </c>
      <c r="B231" s="98" t="s">
        <v>236</v>
      </c>
      <c r="C231" s="99" t="s">
        <v>237</v>
      </c>
      <c r="D231" s="89">
        <v>1</v>
      </c>
      <c r="E231" s="90">
        <v>108.69929999999999</v>
      </c>
      <c r="F231" s="91">
        <v>108.69929999999999</v>
      </c>
      <c r="G231" s="92">
        <v>6255</v>
      </c>
      <c r="H231" s="90">
        <f>G231/10</f>
        <v>625.5</v>
      </c>
      <c r="I231" s="112">
        <v>6009</v>
      </c>
      <c r="J231" s="86">
        <v>96.067146282973624</v>
      </c>
      <c r="K231" s="86" t="s">
        <v>17</v>
      </c>
      <c r="L231" s="82"/>
      <c r="M231" s="82"/>
    </row>
    <row r="232" spans="1:13" ht="50.25" customHeight="1" x14ac:dyDescent="0.2">
      <c r="A232" s="81"/>
      <c r="B232" s="98"/>
      <c r="C232" s="101"/>
      <c r="D232" s="89"/>
      <c r="E232" s="90"/>
      <c r="F232" s="91"/>
      <c r="G232" s="92"/>
      <c r="H232" s="90"/>
      <c r="I232" s="113"/>
      <c r="J232" s="88"/>
      <c r="K232" s="88"/>
      <c r="L232" s="84"/>
      <c r="M232" s="84"/>
    </row>
    <row r="233" spans="1:13" x14ac:dyDescent="0.2">
      <c r="A233" s="80">
        <v>2</v>
      </c>
      <c r="B233" s="98" t="s">
        <v>266</v>
      </c>
      <c r="C233" s="99" t="s">
        <v>238</v>
      </c>
      <c r="D233" s="89">
        <v>2</v>
      </c>
      <c r="E233" s="90">
        <v>136.83439999999999</v>
      </c>
      <c r="F233" s="91">
        <v>136.83439999999999</v>
      </c>
      <c r="G233" s="92">
        <v>8709</v>
      </c>
      <c r="H233" s="90">
        <f>G233/10</f>
        <v>870.9</v>
      </c>
      <c r="I233" s="104">
        <v>8165</v>
      </c>
      <c r="J233" s="86">
        <v>93.753588242048451</v>
      </c>
      <c r="K233" s="86" t="s">
        <v>17</v>
      </c>
      <c r="L233" s="82"/>
      <c r="M233" s="82"/>
    </row>
    <row r="234" spans="1:13" x14ac:dyDescent="0.2">
      <c r="A234" s="85"/>
      <c r="B234" s="98"/>
      <c r="C234" s="100"/>
      <c r="D234" s="89"/>
      <c r="E234" s="90"/>
      <c r="F234" s="91"/>
      <c r="G234" s="92"/>
      <c r="H234" s="90"/>
      <c r="I234" s="105"/>
      <c r="J234" s="87"/>
      <c r="K234" s="87"/>
      <c r="L234" s="83"/>
      <c r="M234" s="83"/>
    </row>
    <row r="235" spans="1:13" ht="32.25" customHeight="1" x14ac:dyDescent="0.2">
      <c r="A235" s="81"/>
      <c r="B235" s="98"/>
      <c r="C235" s="101"/>
      <c r="D235" s="89"/>
      <c r="E235" s="90"/>
      <c r="F235" s="91"/>
      <c r="G235" s="92"/>
      <c r="H235" s="90"/>
      <c r="I235" s="106"/>
      <c r="J235" s="88"/>
      <c r="K235" s="88"/>
      <c r="L235" s="84"/>
      <c r="M235" s="84"/>
    </row>
    <row r="236" spans="1:13" x14ac:dyDescent="0.2">
      <c r="A236" s="80">
        <v>3</v>
      </c>
      <c r="B236" s="98" t="s">
        <v>239</v>
      </c>
      <c r="C236" s="99" t="s">
        <v>240</v>
      </c>
      <c r="D236" s="89">
        <v>2</v>
      </c>
      <c r="E236" s="90">
        <v>97.782200000000003</v>
      </c>
      <c r="F236" s="91">
        <v>97.782200000000003</v>
      </c>
      <c r="G236" s="92">
        <v>8540</v>
      </c>
      <c r="H236" s="90">
        <f>G236/10</f>
        <v>854</v>
      </c>
      <c r="I236" s="104">
        <v>8400</v>
      </c>
      <c r="J236" s="86">
        <v>98.360655737704917</v>
      </c>
      <c r="K236" s="86" t="s">
        <v>17</v>
      </c>
      <c r="L236" s="82"/>
      <c r="M236" s="82"/>
    </row>
    <row r="237" spans="1:13" x14ac:dyDescent="0.2">
      <c r="A237" s="85"/>
      <c r="B237" s="98"/>
      <c r="C237" s="100"/>
      <c r="D237" s="89"/>
      <c r="E237" s="90"/>
      <c r="F237" s="91"/>
      <c r="G237" s="92"/>
      <c r="H237" s="90"/>
      <c r="I237" s="105"/>
      <c r="J237" s="87"/>
      <c r="K237" s="87"/>
      <c r="L237" s="83"/>
      <c r="M237" s="83"/>
    </row>
    <row r="238" spans="1:13" ht="45" customHeight="1" x14ac:dyDescent="0.2">
      <c r="A238" s="81"/>
      <c r="B238" s="98"/>
      <c r="C238" s="101"/>
      <c r="D238" s="89"/>
      <c r="E238" s="90"/>
      <c r="F238" s="91"/>
      <c r="G238" s="92"/>
      <c r="H238" s="90"/>
      <c r="I238" s="106"/>
      <c r="J238" s="88"/>
      <c r="K238" s="88"/>
      <c r="L238" s="84"/>
      <c r="M238" s="84"/>
    </row>
    <row r="239" spans="1:13" x14ac:dyDescent="0.2">
      <c r="A239" s="80">
        <v>4</v>
      </c>
      <c r="B239" s="98" t="s">
        <v>241</v>
      </c>
      <c r="C239" s="99" t="s">
        <v>242</v>
      </c>
      <c r="D239" s="89">
        <v>2</v>
      </c>
      <c r="E239" s="90">
        <v>84.395600000000002</v>
      </c>
      <c r="F239" s="91">
        <v>84.395600000000002</v>
      </c>
      <c r="G239" s="92">
        <v>10385</v>
      </c>
      <c r="H239" s="90">
        <f>G239/10</f>
        <v>1038.5</v>
      </c>
      <c r="I239" s="104">
        <v>10153</v>
      </c>
      <c r="J239" s="86">
        <v>97.766008666345698</v>
      </c>
      <c r="K239" s="86" t="s">
        <v>17</v>
      </c>
      <c r="L239" s="82"/>
      <c r="M239" s="82"/>
    </row>
    <row r="240" spans="1:13" x14ac:dyDescent="0.2">
      <c r="A240" s="85"/>
      <c r="B240" s="98"/>
      <c r="C240" s="100"/>
      <c r="D240" s="89"/>
      <c r="E240" s="90"/>
      <c r="F240" s="91"/>
      <c r="G240" s="92"/>
      <c r="H240" s="90"/>
      <c r="I240" s="105"/>
      <c r="J240" s="87"/>
      <c r="K240" s="87"/>
      <c r="L240" s="83"/>
      <c r="M240" s="83"/>
    </row>
    <row r="241" spans="1:13" ht="36" customHeight="1" x14ac:dyDescent="0.2">
      <c r="A241" s="81"/>
      <c r="B241" s="98"/>
      <c r="C241" s="101"/>
      <c r="D241" s="89"/>
      <c r="E241" s="90"/>
      <c r="F241" s="91"/>
      <c r="G241" s="92"/>
      <c r="H241" s="90"/>
      <c r="I241" s="106"/>
      <c r="J241" s="88"/>
      <c r="K241" s="88"/>
      <c r="L241" s="84"/>
      <c r="M241" s="84"/>
    </row>
    <row r="242" spans="1:13" x14ac:dyDescent="0.2">
      <c r="A242" s="80">
        <v>5</v>
      </c>
      <c r="B242" s="98" t="s">
        <v>243</v>
      </c>
      <c r="C242" s="99" t="s">
        <v>244</v>
      </c>
      <c r="D242" s="89">
        <v>4</v>
      </c>
      <c r="E242" s="90">
        <v>86.652299999999997</v>
      </c>
      <c r="F242" s="91">
        <v>86.652299999999997</v>
      </c>
      <c r="G242" s="92">
        <v>15645</v>
      </c>
      <c r="H242" s="90">
        <f>G242/1250*100</f>
        <v>1251.5999999999999</v>
      </c>
      <c r="I242" s="104">
        <v>13714</v>
      </c>
      <c r="J242" s="86">
        <v>87.65739852988176</v>
      </c>
      <c r="K242" s="86" t="s">
        <v>17</v>
      </c>
      <c r="L242" s="82"/>
      <c r="M242" s="82"/>
    </row>
    <row r="243" spans="1:13" x14ac:dyDescent="0.2">
      <c r="A243" s="85"/>
      <c r="B243" s="98"/>
      <c r="C243" s="100"/>
      <c r="D243" s="89"/>
      <c r="E243" s="90"/>
      <c r="F243" s="91"/>
      <c r="G243" s="92"/>
      <c r="H243" s="90"/>
      <c r="I243" s="105"/>
      <c r="J243" s="87"/>
      <c r="K243" s="87"/>
      <c r="L243" s="83"/>
      <c r="M243" s="83"/>
    </row>
    <row r="244" spans="1:13" x14ac:dyDescent="0.2">
      <c r="A244" s="85"/>
      <c r="B244" s="98"/>
      <c r="C244" s="100"/>
      <c r="D244" s="89"/>
      <c r="E244" s="90"/>
      <c r="F244" s="91"/>
      <c r="G244" s="92"/>
      <c r="H244" s="90"/>
      <c r="I244" s="105"/>
      <c r="J244" s="87"/>
      <c r="K244" s="87"/>
      <c r="L244" s="83"/>
      <c r="M244" s="83"/>
    </row>
    <row r="245" spans="1:13" x14ac:dyDescent="0.2">
      <c r="A245" s="85"/>
      <c r="B245" s="98"/>
      <c r="C245" s="100"/>
      <c r="D245" s="89"/>
      <c r="E245" s="90"/>
      <c r="F245" s="91"/>
      <c r="G245" s="92"/>
      <c r="H245" s="90"/>
      <c r="I245" s="105"/>
      <c r="J245" s="87"/>
      <c r="K245" s="87"/>
      <c r="L245" s="83"/>
      <c r="M245" s="83"/>
    </row>
    <row r="246" spans="1:13" ht="30.75" customHeight="1" x14ac:dyDescent="0.2">
      <c r="A246" s="81"/>
      <c r="B246" s="98"/>
      <c r="C246" s="101"/>
      <c r="D246" s="89"/>
      <c r="E246" s="90"/>
      <c r="F246" s="91"/>
      <c r="G246" s="92"/>
      <c r="H246" s="90"/>
      <c r="I246" s="106"/>
      <c r="J246" s="88"/>
      <c r="K246" s="88"/>
      <c r="L246" s="84"/>
      <c r="M246" s="84"/>
    </row>
    <row r="247" spans="1:13" x14ac:dyDescent="0.2">
      <c r="A247" s="80">
        <v>6</v>
      </c>
      <c r="B247" s="98" t="s">
        <v>245</v>
      </c>
      <c r="C247" s="99" t="s">
        <v>246</v>
      </c>
      <c r="D247" s="89">
        <v>2</v>
      </c>
      <c r="E247" s="90">
        <v>70.780900000000003</v>
      </c>
      <c r="F247" s="91">
        <v>70.780900000000003</v>
      </c>
      <c r="G247" s="92">
        <v>7638</v>
      </c>
      <c r="H247" s="90">
        <f>G247/10</f>
        <v>763.8</v>
      </c>
      <c r="I247" s="104">
        <v>7533</v>
      </c>
      <c r="J247" s="86">
        <v>98.625294579732923</v>
      </c>
      <c r="K247" s="86" t="s">
        <v>17</v>
      </c>
      <c r="L247" s="82"/>
      <c r="M247" s="82"/>
    </row>
    <row r="248" spans="1:13" x14ac:dyDescent="0.2">
      <c r="A248" s="85"/>
      <c r="B248" s="98"/>
      <c r="C248" s="100"/>
      <c r="D248" s="89"/>
      <c r="E248" s="90"/>
      <c r="F248" s="91"/>
      <c r="G248" s="92"/>
      <c r="H248" s="90"/>
      <c r="I248" s="105"/>
      <c r="J248" s="87"/>
      <c r="K248" s="87"/>
      <c r="L248" s="83"/>
      <c r="M248" s="83"/>
    </row>
    <row r="249" spans="1:13" ht="25.5" customHeight="1" x14ac:dyDescent="0.2">
      <c r="A249" s="81"/>
      <c r="B249" s="98"/>
      <c r="C249" s="101"/>
      <c r="D249" s="89"/>
      <c r="E249" s="90"/>
      <c r="F249" s="91"/>
      <c r="G249" s="92"/>
      <c r="H249" s="90"/>
      <c r="I249" s="106"/>
      <c r="J249" s="88"/>
      <c r="K249" s="88"/>
      <c r="L249" s="84"/>
      <c r="M249" s="84"/>
    </row>
    <row r="250" spans="1:13" x14ac:dyDescent="0.2">
      <c r="A250" s="80">
        <v>7</v>
      </c>
      <c r="B250" s="98" t="s">
        <v>271</v>
      </c>
      <c r="C250" s="99" t="s">
        <v>247</v>
      </c>
      <c r="D250" s="89">
        <v>2</v>
      </c>
      <c r="E250" s="103">
        <v>76.168700000000001</v>
      </c>
      <c r="F250" s="91">
        <v>76.168700000000001</v>
      </c>
      <c r="G250" s="92">
        <v>9792</v>
      </c>
      <c r="H250" s="90">
        <f t="shared" ref="H250" si="10">G250/10</f>
        <v>979.2</v>
      </c>
      <c r="I250" s="104">
        <v>9418</v>
      </c>
      <c r="J250" s="86">
        <v>96.180555555555557</v>
      </c>
      <c r="K250" s="86" t="s">
        <v>17</v>
      </c>
      <c r="L250" s="82"/>
      <c r="M250" s="82"/>
    </row>
    <row r="251" spans="1:13" x14ac:dyDescent="0.2">
      <c r="A251" s="85"/>
      <c r="B251" s="98"/>
      <c r="C251" s="100"/>
      <c r="D251" s="89"/>
      <c r="E251" s="103"/>
      <c r="F251" s="91"/>
      <c r="G251" s="92"/>
      <c r="H251" s="90"/>
      <c r="I251" s="105"/>
      <c r="J251" s="87"/>
      <c r="K251" s="87"/>
      <c r="L251" s="83"/>
      <c r="M251" s="83"/>
    </row>
    <row r="252" spans="1:13" ht="36" customHeight="1" x14ac:dyDescent="0.2">
      <c r="A252" s="81"/>
      <c r="B252" s="98"/>
      <c r="C252" s="101"/>
      <c r="D252" s="89"/>
      <c r="E252" s="103"/>
      <c r="F252" s="91"/>
      <c r="G252" s="92"/>
      <c r="H252" s="90"/>
      <c r="I252" s="106"/>
      <c r="J252" s="88"/>
      <c r="K252" s="88"/>
      <c r="L252" s="84"/>
      <c r="M252" s="84"/>
    </row>
    <row r="253" spans="1:13" x14ac:dyDescent="0.2">
      <c r="A253" s="80">
        <v>8</v>
      </c>
      <c r="B253" s="98" t="s">
        <v>270</v>
      </c>
      <c r="C253" s="99" t="s">
        <v>248</v>
      </c>
      <c r="D253" s="89">
        <v>2</v>
      </c>
      <c r="E253" s="90">
        <v>49.341799999999999</v>
      </c>
      <c r="F253" s="91">
        <v>49.341799999999999</v>
      </c>
      <c r="G253" s="92">
        <v>6239</v>
      </c>
      <c r="H253" s="90">
        <f t="shared" ref="H253" si="11">G253/10</f>
        <v>623.9</v>
      </c>
      <c r="I253" s="104">
        <v>6112</v>
      </c>
      <c r="J253" s="86">
        <v>97.964417374579256</v>
      </c>
      <c r="K253" s="86" t="s">
        <v>17</v>
      </c>
      <c r="L253" s="82"/>
      <c r="M253" s="82"/>
    </row>
    <row r="254" spans="1:13" x14ac:dyDescent="0.2">
      <c r="A254" s="85"/>
      <c r="B254" s="98"/>
      <c r="C254" s="100"/>
      <c r="D254" s="89"/>
      <c r="E254" s="90"/>
      <c r="F254" s="91"/>
      <c r="G254" s="92"/>
      <c r="H254" s="90"/>
      <c r="I254" s="105"/>
      <c r="J254" s="87"/>
      <c r="K254" s="87"/>
      <c r="L254" s="83"/>
      <c r="M254" s="83"/>
    </row>
    <row r="255" spans="1:13" ht="25.5" customHeight="1" x14ac:dyDescent="0.2">
      <c r="A255" s="81"/>
      <c r="B255" s="98"/>
      <c r="C255" s="101"/>
      <c r="D255" s="89"/>
      <c r="E255" s="90"/>
      <c r="F255" s="91"/>
      <c r="G255" s="92"/>
      <c r="H255" s="90"/>
      <c r="I255" s="106"/>
      <c r="J255" s="88"/>
      <c r="K255" s="88"/>
      <c r="L255" s="84"/>
      <c r="M255" s="84"/>
    </row>
    <row r="256" spans="1:13" ht="30" customHeight="1" x14ac:dyDescent="0.2">
      <c r="A256" s="21" t="s">
        <v>261</v>
      </c>
      <c r="B256" s="78" t="s">
        <v>249</v>
      </c>
      <c r="C256" s="79"/>
      <c r="D256" s="57"/>
      <c r="E256" s="52"/>
      <c r="F256" s="56"/>
      <c r="G256" s="39"/>
      <c r="H256" s="52"/>
      <c r="I256" s="74"/>
      <c r="J256" s="64"/>
      <c r="K256" s="64"/>
      <c r="L256" s="54"/>
      <c r="M256" s="55"/>
    </row>
    <row r="257" spans="1:13" x14ac:dyDescent="0.2">
      <c r="A257" s="80">
        <v>1</v>
      </c>
      <c r="B257" s="98" t="s">
        <v>250</v>
      </c>
      <c r="C257" s="99" t="s">
        <v>251</v>
      </c>
      <c r="D257" s="102">
        <v>4</v>
      </c>
      <c r="E257" s="103">
        <v>125.2396</v>
      </c>
      <c r="F257" s="91">
        <v>125.2396</v>
      </c>
      <c r="G257" s="92">
        <v>19596</v>
      </c>
      <c r="H257" s="90">
        <f>G257/10</f>
        <v>1959.6</v>
      </c>
      <c r="I257" s="107">
        <v>18718</v>
      </c>
      <c r="J257" s="86">
        <v>95.519493774239635</v>
      </c>
      <c r="K257" s="86" t="s">
        <v>17</v>
      </c>
      <c r="L257" s="82"/>
      <c r="M257" s="82"/>
    </row>
    <row r="258" spans="1:13" x14ac:dyDescent="0.2">
      <c r="A258" s="85"/>
      <c r="B258" s="98"/>
      <c r="C258" s="100"/>
      <c r="D258" s="102"/>
      <c r="E258" s="103"/>
      <c r="F258" s="91"/>
      <c r="G258" s="92"/>
      <c r="H258" s="90"/>
      <c r="I258" s="108"/>
      <c r="J258" s="87"/>
      <c r="K258" s="87"/>
      <c r="L258" s="83"/>
      <c r="M258" s="83"/>
    </row>
    <row r="259" spans="1:13" x14ac:dyDescent="0.2">
      <c r="A259" s="85"/>
      <c r="B259" s="98"/>
      <c r="C259" s="100"/>
      <c r="D259" s="102"/>
      <c r="E259" s="103"/>
      <c r="F259" s="91"/>
      <c r="G259" s="92"/>
      <c r="H259" s="90"/>
      <c r="I259" s="108"/>
      <c r="J259" s="87"/>
      <c r="K259" s="87"/>
      <c r="L259" s="83"/>
      <c r="M259" s="83"/>
    </row>
    <row r="260" spans="1:13" x14ac:dyDescent="0.2">
      <c r="A260" s="85"/>
      <c r="B260" s="98"/>
      <c r="C260" s="100"/>
      <c r="D260" s="102"/>
      <c r="E260" s="103"/>
      <c r="F260" s="91"/>
      <c r="G260" s="92"/>
      <c r="H260" s="90"/>
      <c r="I260" s="108"/>
      <c r="J260" s="87"/>
      <c r="K260" s="87"/>
      <c r="L260" s="83"/>
      <c r="M260" s="83"/>
    </row>
    <row r="261" spans="1:13" x14ac:dyDescent="0.2">
      <c r="A261" s="81"/>
      <c r="B261" s="98"/>
      <c r="C261" s="101"/>
      <c r="D261" s="102"/>
      <c r="E261" s="103"/>
      <c r="F261" s="91"/>
      <c r="G261" s="92"/>
      <c r="H261" s="90"/>
      <c r="I261" s="109"/>
      <c r="J261" s="88"/>
      <c r="K261" s="88"/>
      <c r="L261" s="84"/>
      <c r="M261" s="84"/>
    </row>
    <row r="262" spans="1:13" x14ac:dyDescent="0.2">
      <c r="A262" s="80">
        <v>2</v>
      </c>
      <c r="B262" s="98" t="s">
        <v>267</v>
      </c>
      <c r="C262" s="99" t="s">
        <v>252</v>
      </c>
      <c r="D262" s="89">
        <v>3</v>
      </c>
      <c r="E262" s="103">
        <v>83.300399999999996</v>
      </c>
      <c r="F262" s="91">
        <v>83.300399999999996</v>
      </c>
      <c r="G262" s="92">
        <v>15806</v>
      </c>
      <c r="H262" s="90">
        <f>G262/1250*100</f>
        <v>1264.48</v>
      </c>
      <c r="I262" s="107">
        <v>13603</v>
      </c>
      <c r="J262" s="86">
        <v>86.062254839934198</v>
      </c>
      <c r="K262" s="86" t="s">
        <v>17</v>
      </c>
      <c r="L262" s="82"/>
      <c r="M262" s="82"/>
    </row>
    <row r="263" spans="1:13" x14ac:dyDescent="0.2">
      <c r="A263" s="85"/>
      <c r="B263" s="98"/>
      <c r="C263" s="100"/>
      <c r="D263" s="89"/>
      <c r="E263" s="103"/>
      <c r="F263" s="91"/>
      <c r="G263" s="92"/>
      <c r="H263" s="90"/>
      <c r="I263" s="108"/>
      <c r="J263" s="87"/>
      <c r="K263" s="87"/>
      <c r="L263" s="83"/>
      <c r="M263" s="83"/>
    </row>
    <row r="264" spans="1:13" x14ac:dyDescent="0.2">
      <c r="A264" s="85"/>
      <c r="B264" s="98"/>
      <c r="C264" s="100"/>
      <c r="D264" s="89"/>
      <c r="E264" s="103"/>
      <c r="F264" s="91"/>
      <c r="G264" s="92"/>
      <c r="H264" s="90"/>
      <c r="I264" s="108"/>
      <c r="J264" s="87"/>
      <c r="K264" s="87"/>
      <c r="L264" s="83"/>
      <c r="M264" s="83"/>
    </row>
    <row r="265" spans="1:13" ht="29.25" customHeight="1" x14ac:dyDescent="0.2">
      <c r="A265" s="81"/>
      <c r="B265" s="98"/>
      <c r="C265" s="101"/>
      <c r="D265" s="89"/>
      <c r="E265" s="103"/>
      <c r="F265" s="91"/>
      <c r="G265" s="92"/>
      <c r="H265" s="90"/>
      <c r="I265" s="109"/>
      <c r="J265" s="88"/>
      <c r="K265" s="88"/>
      <c r="L265" s="84"/>
      <c r="M265" s="84"/>
    </row>
    <row r="266" spans="1:13" x14ac:dyDescent="0.2">
      <c r="A266" s="80">
        <v>3</v>
      </c>
      <c r="B266" s="98" t="s">
        <v>268</v>
      </c>
      <c r="C266" s="99" t="s">
        <v>253</v>
      </c>
      <c r="D266" s="89">
        <v>2</v>
      </c>
      <c r="E266" s="103">
        <v>86.106899999999996</v>
      </c>
      <c r="F266" s="91">
        <v>86.106899999999996</v>
      </c>
      <c r="G266" s="92">
        <v>11929</v>
      </c>
      <c r="H266" s="90">
        <f>G266/10</f>
        <v>1192.9000000000001</v>
      </c>
      <c r="I266" s="107">
        <v>10982</v>
      </c>
      <c r="J266" s="86">
        <v>92.061363064800062</v>
      </c>
      <c r="K266" s="86" t="s">
        <v>17</v>
      </c>
      <c r="L266" s="82"/>
      <c r="M266" s="82"/>
    </row>
    <row r="267" spans="1:13" x14ac:dyDescent="0.2">
      <c r="A267" s="85"/>
      <c r="B267" s="98"/>
      <c r="C267" s="100"/>
      <c r="D267" s="89"/>
      <c r="E267" s="103"/>
      <c r="F267" s="91"/>
      <c r="G267" s="92"/>
      <c r="H267" s="90"/>
      <c r="I267" s="108"/>
      <c r="J267" s="87"/>
      <c r="K267" s="87"/>
      <c r="L267" s="83"/>
      <c r="M267" s="83"/>
    </row>
    <row r="268" spans="1:13" ht="17.25" customHeight="1" x14ac:dyDescent="0.2">
      <c r="A268" s="81"/>
      <c r="B268" s="98"/>
      <c r="C268" s="101"/>
      <c r="D268" s="89"/>
      <c r="E268" s="103"/>
      <c r="F268" s="91"/>
      <c r="G268" s="92"/>
      <c r="H268" s="90"/>
      <c r="I268" s="109"/>
      <c r="J268" s="88"/>
      <c r="K268" s="88"/>
      <c r="L268" s="84"/>
      <c r="M268" s="84"/>
    </row>
    <row r="269" spans="1:13" x14ac:dyDescent="0.2">
      <c r="A269" s="80">
        <v>4</v>
      </c>
      <c r="B269" s="98" t="s">
        <v>254</v>
      </c>
      <c r="C269" s="99" t="s">
        <v>255</v>
      </c>
      <c r="D269" s="89">
        <v>2</v>
      </c>
      <c r="E269" s="91">
        <v>72.113900000000001</v>
      </c>
      <c r="F269" s="91">
        <v>72.113900000000001</v>
      </c>
      <c r="G269" s="92">
        <v>12277</v>
      </c>
      <c r="H269" s="90">
        <f>G269/10</f>
        <v>1227.7</v>
      </c>
      <c r="I269" s="107">
        <v>11995</v>
      </c>
      <c r="J269" s="86">
        <v>97.703021910890286</v>
      </c>
      <c r="K269" s="86" t="s">
        <v>17</v>
      </c>
      <c r="L269" s="82"/>
      <c r="M269" s="82"/>
    </row>
    <row r="270" spans="1:13" x14ac:dyDescent="0.2">
      <c r="A270" s="85"/>
      <c r="B270" s="98"/>
      <c r="C270" s="100"/>
      <c r="D270" s="89"/>
      <c r="E270" s="91"/>
      <c r="F270" s="91"/>
      <c r="G270" s="92"/>
      <c r="H270" s="90"/>
      <c r="I270" s="108"/>
      <c r="J270" s="87"/>
      <c r="K270" s="87"/>
      <c r="L270" s="83"/>
      <c r="M270" s="83"/>
    </row>
    <row r="271" spans="1:13" ht="12.75" customHeight="1" x14ac:dyDescent="0.2">
      <c r="A271" s="81"/>
      <c r="B271" s="98"/>
      <c r="C271" s="101"/>
      <c r="D271" s="89"/>
      <c r="E271" s="91"/>
      <c r="F271" s="91"/>
      <c r="G271" s="92"/>
      <c r="H271" s="90"/>
      <c r="I271" s="109"/>
      <c r="J271" s="88"/>
      <c r="K271" s="88"/>
      <c r="L271" s="84"/>
      <c r="M271" s="84"/>
    </row>
    <row r="272" spans="1:13" ht="39.75" customHeight="1" x14ac:dyDescent="0.2">
      <c r="A272" s="22">
        <v>5</v>
      </c>
      <c r="B272" s="3" t="s">
        <v>269</v>
      </c>
      <c r="C272" s="58" t="s">
        <v>256</v>
      </c>
      <c r="D272" s="59">
        <v>0</v>
      </c>
      <c r="E272" s="67">
        <v>99.4846</v>
      </c>
      <c r="F272" s="37">
        <v>99.4846</v>
      </c>
      <c r="G272" s="38">
        <v>5949</v>
      </c>
      <c r="H272" s="42">
        <f>G272/10</f>
        <v>594.9</v>
      </c>
      <c r="I272" s="77">
        <v>5652</v>
      </c>
      <c r="J272" s="42">
        <v>95.007564296520414</v>
      </c>
      <c r="K272" s="42" t="s">
        <v>17</v>
      </c>
      <c r="L272" s="54"/>
      <c r="M272" s="22" t="s">
        <v>290</v>
      </c>
    </row>
    <row r="273" spans="1:13" x14ac:dyDescent="0.2">
      <c r="A273" s="80">
        <v>6</v>
      </c>
      <c r="B273" s="98" t="s">
        <v>257</v>
      </c>
      <c r="C273" s="99" t="s">
        <v>258</v>
      </c>
      <c r="D273" s="89">
        <v>1</v>
      </c>
      <c r="E273" s="103">
        <v>120.27809999999999</v>
      </c>
      <c r="F273" s="91">
        <v>120.27809999999999</v>
      </c>
      <c r="G273" s="92">
        <v>8016</v>
      </c>
      <c r="H273" s="90">
        <f>G273/10</f>
        <v>801.6</v>
      </c>
      <c r="I273" s="107">
        <v>7725</v>
      </c>
      <c r="J273" s="86">
        <v>96.369760479041915</v>
      </c>
      <c r="K273" s="86" t="s">
        <v>17</v>
      </c>
      <c r="L273" s="82"/>
      <c r="M273" s="82"/>
    </row>
    <row r="274" spans="1:13" ht="30.75" customHeight="1" x14ac:dyDescent="0.2">
      <c r="A274" s="81"/>
      <c r="B274" s="98"/>
      <c r="C274" s="101"/>
      <c r="D274" s="89"/>
      <c r="E274" s="103"/>
      <c r="F274" s="91"/>
      <c r="G274" s="92"/>
      <c r="H274" s="90"/>
      <c r="I274" s="109"/>
      <c r="J274" s="88"/>
      <c r="K274" s="88"/>
      <c r="L274" s="84"/>
      <c r="M274" s="84"/>
    </row>
  </sheetData>
  <mergeCells count="843">
    <mergeCell ref="L1:M1"/>
    <mergeCell ref="C2:L2"/>
    <mergeCell ref="C5:C6"/>
    <mergeCell ref="D5:D6"/>
    <mergeCell ref="E5:F5"/>
    <mergeCell ref="A1:C1"/>
    <mergeCell ref="A5:A6"/>
    <mergeCell ref="B5:B6"/>
    <mergeCell ref="G5:J5"/>
    <mergeCell ref="K5:K6"/>
    <mergeCell ref="L5:L6"/>
    <mergeCell ref="M5:M6"/>
    <mergeCell ref="C3:L3"/>
    <mergeCell ref="B137:B139"/>
    <mergeCell ref="C137:C139"/>
    <mergeCell ref="B69:B71"/>
    <mergeCell ref="C69:C71"/>
    <mergeCell ref="B72:B76"/>
    <mergeCell ref="C72:C76"/>
    <mergeCell ref="B77:B80"/>
    <mergeCell ref="C77:C80"/>
    <mergeCell ref="B124:B125"/>
    <mergeCell ref="C124:C125"/>
    <mergeCell ref="B126:C126"/>
    <mergeCell ref="B89:B91"/>
    <mergeCell ref="C89:C91"/>
    <mergeCell ref="B92:B94"/>
    <mergeCell ref="C92:C94"/>
    <mergeCell ref="B95:B98"/>
    <mergeCell ref="C95:C98"/>
    <mergeCell ref="B81:B84"/>
    <mergeCell ref="C81:C84"/>
    <mergeCell ref="B85:B87"/>
    <mergeCell ref="C85:C87"/>
    <mergeCell ref="B88:C88"/>
    <mergeCell ref="B106:C106"/>
    <mergeCell ref="B107:B109"/>
    <mergeCell ref="B132:B133"/>
    <mergeCell ref="C132:C133"/>
    <mergeCell ref="B134:B136"/>
    <mergeCell ref="C134:C136"/>
    <mergeCell ref="C110:C112"/>
    <mergeCell ref="B99:B101"/>
    <mergeCell ref="C99:C101"/>
    <mergeCell ref="B102:B103"/>
    <mergeCell ref="C102:C103"/>
    <mergeCell ref="B104:B105"/>
    <mergeCell ref="C104:C105"/>
    <mergeCell ref="C107:C109"/>
    <mergeCell ref="B110:B112"/>
    <mergeCell ref="B113:B117"/>
    <mergeCell ref="C113:C117"/>
    <mergeCell ref="B118:B120"/>
    <mergeCell ref="C118:C120"/>
    <mergeCell ref="B122:B123"/>
    <mergeCell ref="C122:C123"/>
    <mergeCell ref="B127:B129"/>
    <mergeCell ref="C127:C129"/>
    <mergeCell ref="B130:B131"/>
    <mergeCell ref="C130:C131"/>
    <mergeCell ref="B143:B145"/>
    <mergeCell ref="C143:C145"/>
    <mergeCell ref="B146:B148"/>
    <mergeCell ref="C146:C148"/>
    <mergeCell ref="B151:B153"/>
    <mergeCell ref="C151:C153"/>
    <mergeCell ref="B140:C140"/>
    <mergeCell ref="B141:B142"/>
    <mergeCell ref="C141:C142"/>
    <mergeCell ref="B161:B165"/>
    <mergeCell ref="C161:C165"/>
    <mergeCell ref="B166:C166"/>
    <mergeCell ref="B167:B169"/>
    <mergeCell ref="C167:C169"/>
    <mergeCell ref="B154:C154"/>
    <mergeCell ref="B155:B156"/>
    <mergeCell ref="C155:C156"/>
    <mergeCell ref="B157:B160"/>
    <mergeCell ref="C157:C160"/>
    <mergeCell ref="B181:B182"/>
    <mergeCell ref="C181:C182"/>
    <mergeCell ref="B183:B186"/>
    <mergeCell ref="C183:C186"/>
    <mergeCell ref="B187:B188"/>
    <mergeCell ref="C187:C188"/>
    <mergeCell ref="B170:B171"/>
    <mergeCell ref="C170:C171"/>
    <mergeCell ref="B175:B177"/>
    <mergeCell ref="C175:C177"/>
    <mergeCell ref="B178:B180"/>
    <mergeCell ref="C178:C180"/>
    <mergeCell ref="B198:B200"/>
    <mergeCell ref="C198:C200"/>
    <mergeCell ref="B201:B203"/>
    <mergeCell ref="C201:C203"/>
    <mergeCell ref="B204:B206"/>
    <mergeCell ref="C204:C206"/>
    <mergeCell ref="B191:C191"/>
    <mergeCell ref="B192:B194"/>
    <mergeCell ref="C192:C194"/>
    <mergeCell ref="B195:B197"/>
    <mergeCell ref="C195:C197"/>
    <mergeCell ref="B239:B241"/>
    <mergeCell ref="C239:C241"/>
    <mergeCell ref="B227:B228"/>
    <mergeCell ref="C227:C228"/>
    <mergeCell ref="B230:C230"/>
    <mergeCell ref="B231:B232"/>
    <mergeCell ref="C231:C232"/>
    <mergeCell ref="B221:B222"/>
    <mergeCell ref="C221:C222"/>
    <mergeCell ref="B223:B224"/>
    <mergeCell ref="C223:C224"/>
    <mergeCell ref="B225:B226"/>
    <mergeCell ref="C225:C226"/>
    <mergeCell ref="B233:B235"/>
    <mergeCell ref="C233:C235"/>
    <mergeCell ref="B236:B238"/>
    <mergeCell ref="C236:C238"/>
    <mergeCell ref="B256:C256"/>
    <mergeCell ref="B257:B261"/>
    <mergeCell ref="C257:C261"/>
    <mergeCell ref="B242:B246"/>
    <mergeCell ref="C242:C246"/>
    <mergeCell ref="B247:B249"/>
    <mergeCell ref="C247:C249"/>
    <mergeCell ref="B250:B252"/>
    <mergeCell ref="C250:C252"/>
    <mergeCell ref="B273:B274"/>
    <mergeCell ref="C273:C274"/>
    <mergeCell ref="D69:D71"/>
    <mergeCell ref="E69:E71"/>
    <mergeCell ref="F69:F71"/>
    <mergeCell ref="D77:D80"/>
    <mergeCell ref="E77:E80"/>
    <mergeCell ref="F77:F80"/>
    <mergeCell ref="D85:D87"/>
    <mergeCell ref="E85:E87"/>
    <mergeCell ref="F85:F87"/>
    <mergeCell ref="D92:D94"/>
    <mergeCell ref="E92:E94"/>
    <mergeCell ref="F92:F94"/>
    <mergeCell ref="D99:D101"/>
    <mergeCell ref="E99:E101"/>
    <mergeCell ref="B262:B265"/>
    <mergeCell ref="C262:C265"/>
    <mergeCell ref="B266:B268"/>
    <mergeCell ref="C266:C268"/>
    <mergeCell ref="B269:B271"/>
    <mergeCell ref="C269:C271"/>
    <mergeCell ref="B253:B255"/>
    <mergeCell ref="C253:C255"/>
    <mergeCell ref="G69:G71"/>
    <mergeCell ref="H69:H71"/>
    <mergeCell ref="J69:J71"/>
    <mergeCell ref="K69:K71"/>
    <mergeCell ref="D72:D76"/>
    <mergeCell ref="E72:E76"/>
    <mergeCell ref="F72:F76"/>
    <mergeCell ref="G72:G76"/>
    <mergeCell ref="H72:H76"/>
    <mergeCell ref="J72:J76"/>
    <mergeCell ref="K72:K76"/>
    <mergeCell ref="I69:I71"/>
    <mergeCell ref="I72:I76"/>
    <mergeCell ref="G77:G80"/>
    <mergeCell ref="H77:H80"/>
    <mergeCell ref="J77:J80"/>
    <mergeCell ref="K77:K80"/>
    <mergeCell ref="D81:D84"/>
    <mergeCell ref="E81:E84"/>
    <mergeCell ref="F81:F84"/>
    <mergeCell ref="G81:G84"/>
    <mergeCell ref="H81:H84"/>
    <mergeCell ref="J81:J84"/>
    <mergeCell ref="K81:K84"/>
    <mergeCell ref="I77:I80"/>
    <mergeCell ref="I81:I84"/>
    <mergeCell ref="G85:G87"/>
    <mergeCell ref="H85:H87"/>
    <mergeCell ref="J85:J87"/>
    <mergeCell ref="K85:K87"/>
    <mergeCell ref="D89:D91"/>
    <mergeCell ref="E89:E91"/>
    <mergeCell ref="F89:F91"/>
    <mergeCell ref="G89:G91"/>
    <mergeCell ref="H89:H91"/>
    <mergeCell ref="J89:J91"/>
    <mergeCell ref="K89:K91"/>
    <mergeCell ref="I85:I87"/>
    <mergeCell ref="I89:I91"/>
    <mergeCell ref="D95:D98"/>
    <mergeCell ref="E95:E98"/>
    <mergeCell ref="F95:F98"/>
    <mergeCell ref="G95:G98"/>
    <mergeCell ref="H95:H98"/>
    <mergeCell ref="J95:J98"/>
    <mergeCell ref="K95:K98"/>
    <mergeCell ref="I92:I94"/>
    <mergeCell ref="I95:I98"/>
    <mergeCell ref="F99:F101"/>
    <mergeCell ref="G99:G101"/>
    <mergeCell ref="H99:H101"/>
    <mergeCell ref="J99:J101"/>
    <mergeCell ref="K99:K101"/>
    <mergeCell ref="I99:I101"/>
    <mergeCell ref="G92:G94"/>
    <mergeCell ref="H92:H94"/>
    <mergeCell ref="J92:J94"/>
    <mergeCell ref="K92:K94"/>
    <mergeCell ref="J102:J103"/>
    <mergeCell ref="K102:K103"/>
    <mergeCell ref="D104:D105"/>
    <mergeCell ref="E104:E105"/>
    <mergeCell ref="F104:F105"/>
    <mergeCell ref="G104:G105"/>
    <mergeCell ref="H104:H105"/>
    <mergeCell ref="J104:J105"/>
    <mergeCell ref="K104:K105"/>
    <mergeCell ref="I102:I103"/>
    <mergeCell ref="I104:I105"/>
    <mergeCell ref="D102:D103"/>
    <mergeCell ref="E102:E103"/>
    <mergeCell ref="F102:F103"/>
    <mergeCell ref="G102:G103"/>
    <mergeCell ref="H102:H103"/>
    <mergeCell ref="J107:J109"/>
    <mergeCell ref="K107:K109"/>
    <mergeCell ref="D110:D112"/>
    <mergeCell ref="E110:E112"/>
    <mergeCell ref="F110:F112"/>
    <mergeCell ref="G110:G112"/>
    <mergeCell ref="H110:H112"/>
    <mergeCell ref="J110:J112"/>
    <mergeCell ref="K110:K112"/>
    <mergeCell ref="I107:I109"/>
    <mergeCell ref="I110:I112"/>
    <mergeCell ref="D107:D109"/>
    <mergeCell ref="E107:E109"/>
    <mergeCell ref="F107:F109"/>
    <mergeCell ref="G107:G109"/>
    <mergeCell ref="H107:H109"/>
    <mergeCell ref="J113:J117"/>
    <mergeCell ref="K113:K117"/>
    <mergeCell ref="D118:D120"/>
    <mergeCell ref="E118:E120"/>
    <mergeCell ref="F118:F120"/>
    <mergeCell ref="G118:G120"/>
    <mergeCell ref="H118:H120"/>
    <mergeCell ref="J118:J120"/>
    <mergeCell ref="K118:K120"/>
    <mergeCell ref="I113:I117"/>
    <mergeCell ref="I118:I120"/>
    <mergeCell ref="D113:D117"/>
    <mergeCell ref="E113:E117"/>
    <mergeCell ref="F113:F117"/>
    <mergeCell ref="G113:G117"/>
    <mergeCell ref="H113:H117"/>
    <mergeCell ref="J122:J123"/>
    <mergeCell ref="K122:K123"/>
    <mergeCell ref="D124:D125"/>
    <mergeCell ref="E124:E125"/>
    <mergeCell ref="F124:F125"/>
    <mergeCell ref="G124:G125"/>
    <mergeCell ref="H124:H125"/>
    <mergeCell ref="J124:J125"/>
    <mergeCell ref="K124:K125"/>
    <mergeCell ref="I122:I123"/>
    <mergeCell ref="I124:I125"/>
    <mergeCell ref="D122:D123"/>
    <mergeCell ref="E122:E123"/>
    <mergeCell ref="F122:F123"/>
    <mergeCell ref="G122:G123"/>
    <mergeCell ref="H122:H123"/>
    <mergeCell ref="J127:J129"/>
    <mergeCell ref="K127:K129"/>
    <mergeCell ref="D130:D131"/>
    <mergeCell ref="E130:E131"/>
    <mergeCell ref="F130:F131"/>
    <mergeCell ref="G130:G131"/>
    <mergeCell ref="H130:H131"/>
    <mergeCell ref="J130:J131"/>
    <mergeCell ref="K130:K131"/>
    <mergeCell ref="I127:I129"/>
    <mergeCell ref="I130:I131"/>
    <mergeCell ref="D127:D129"/>
    <mergeCell ref="E127:E129"/>
    <mergeCell ref="F127:F129"/>
    <mergeCell ref="G127:G129"/>
    <mergeCell ref="H127:H129"/>
    <mergeCell ref="J132:J133"/>
    <mergeCell ref="K132:K133"/>
    <mergeCell ref="D134:D136"/>
    <mergeCell ref="E134:E136"/>
    <mergeCell ref="F134:F136"/>
    <mergeCell ref="G134:G136"/>
    <mergeCell ref="H134:H136"/>
    <mergeCell ref="J134:J136"/>
    <mergeCell ref="K134:K136"/>
    <mergeCell ref="I132:I133"/>
    <mergeCell ref="I134:I136"/>
    <mergeCell ref="D132:D133"/>
    <mergeCell ref="E132:E133"/>
    <mergeCell ref="F132:F133"/>
    <mergeCell ref="G132:G133"/>
    <mergeCell ref="H132:H133"/>
    <mergeCell ref="J137:J139"/>
    <mergeCell ref="K137:K139"/>
    <mergeCell ref="D141:D142"/>
    <mergeCell ref="E141:E142"/>
    <mergeCell ref="F141:F142"/>
    <mergeCell ref="G141:G142"/>
    <mergeCell ref="H141:H142"/>
    <mergeCell ref="J141:J142"/>
    <mergeCell ref="K141:K142"/>
    <mergeCell ref="I137:I139"/>
    <mergeCell ref="I141:I142"/>
    <mergeCell ref="D137:D139"/>
    <mergeCell ref="E137:E139"/>
    <mergeCell ref="F137:F139"/>
    <mergeCell ref="G137:G139"/>
    <mergeCell ref="H137:H139"/>
    <mergeCell ref="F151:F153"/>
    <mergeCell ref="G151:G153"/>
    <mergeCell ref="H151:H153"/>
    <mergeCell ref="J143:J145"/>
    <mergeCell ref="K143:K145"/>
    <mergeCell ref="D146:D148"/>
    <mergeCell ref="E146:E148"/>
    <mergeCell ref="F146:F148"/>
    <mergeCell ref="G146:G148"/>
    <mergeCell ref="H146:H148"/>
    <mergeCell ref="J146:J148"/>
    <mergeCell ref="K146:K148"/>
    <mergeCell ref="I143:I145"/>
    <mergeCell ref="I146:I148"/>
    <mergeCell ref="D143:D145"/>
    <mergeCell ref="E143:E145"/>
    <mergeCell ref="F143:F145"/>
    <mergeCell ref="G143:G145"/>
    <mergeCell ref="H143:H145"/>
    <mergeCell ref="D151:D153"/>
    <mergeCell ref="J157:J160"/>
    <mergeCell ref="K157:K160"/>
    <mergeCell ref="D161:D165"/>
    <mergeCell ref="E161:E165"/>
    <mergeCell ref="F161:F165"/>
    <mergeCell ref="G161:G165"/>
    <mergeCell ref="H161:H165"/>
    <mergeCell ref="J161:J165"/>
    <mergeCell ref="K161:K165"/>
    <mergeCell ref="I157:I160"/>
    <mergeCell ref="I161:I165"/>
    <mergeCell ref="D157:D160"/>
    <mergeCell ref="E157:E160"/>
    <mergeCell ref="F157:F160"/>
    <mergeCell ref="G157:G160"/>
    <mergeCell ref="H157:H160"/>
    <mergeCell ref="J170:J171"/>
    <mergeCell ref="K170:K171"/>
    <mergeCell ref="I167:I169"/>
    <mergeCell ref="I170:I171"/>
    <mergeCell ref="D167:D169"/>
    <mergeCell ref="E167:E169"/>
    <mergeCell ref="F167:F169"/>
    <mergeCell ref="G167:G169"/>
    <mergeCell ref="H167:H169"/>
    <mergeCell ref="J167:J169"/>
    <mergeCell ref="K167:K169"/>
    <mergeCell ref="D170:D171"/>
    <mergeCell ref="E170:E171"/>
    <mergeCell ref="F170:F171"/>
    <mergeCell ref="G170:G171"/>
    <mergeCell ref="H170:H171"/>
    <mergeCell ref="J175:J177"/>
    <mergeCell ref="K175:K177"/>
    <mergeCell ref="D178:D180"/>
    <mergeCell ref="E178:E180"/>
    <mergeCell ref="F178:F180"/>
    <mergeCell ref="G178:G180"/>
    <mergeCell ref="H178:H180"/>
    <mergeCell ref="J178:J180"/>
    <mergeCell ref="K178:K180"/>
    <mergeCell ref="I175:I177"/>
    <mergeCell ref="I178:I180"/>
    <mergeCell ref="D175:D177"/>
    <mergeCell ref="E175:E177"/>
    <mergeCell ref="F175:F177"/>
    <mergeCell ref="G175:G177"/>
    <mergeCell ref="H175:H177"/>
    <mergeCell ref="J181:J182"/>
    <mergeCell ref="K181:K182"/>
    <mergeCell ref="D183:D186"/>
    <mergeCell ref="E183:E186"/>
    <mergeCell ref="F183:F186"/>
    <mergeCell ref="G183:G186"/>
    <mergeCell ref="H183:H186"/>
    <mergeCell ref="J183:J186"/>
    <mergeCell ref="K183:K186"/>
    <mergeCell ref="I181:I182"/>
    <mergeCell ref="I183:I186"/>
    <mergeCell ref="D181:D182"/>
    <mergeCell ref="E181:E182"/>
    <mergeCell ref="F181:F182"/>
    <mergeCell ref="G181:G182"/>
    <mergeCell ref="H181:H182"/>
    <mergeCell ref="J187:J188"/>
    <mergeCell ref="K187:K188"/>
    <mergeCell ref="D192:D194"/>
    <mergeCell ref="E192:E194"/>
    <mergeCell ref="F192:F194"/>
    <mergeCell ref="G192:G194"/>
    <mergeCell ref="H192:H194"/>
    <mergeCell ref="J192:J194"/>
    <mergeCell ref="K192:K194"/>
    <mergeCell ref="I187:I188"/>
    <mergeCell ref="I192:I194"/>
    <mergeCell ref="D187:D188"/>
    <mergeCell ref="E187:E188"/>
    <mergeCell ref="F187:F188"/>
    <mergeCell ref="G187:G188"/>
    <mergeCell ref="H187:H188"/>
    <mergeCell ref="J195:J197"/>
    <mergeCell ref="K195:K197"/>
    <mergeCell ref="D198:D200"/>
    <mergeCell ref="E198:E200"/>
    <mergeCell ref="F198:F200"/>
    <mergeCell ref="G198:G200"/>
    <mergeCell ref="H198:H200"/>
    <mergeCell ref="J198:J200"/>
    <mergeCell ref="K198:K200"/>
    <mergeCell ref="I195:I197"/>
    <mergeCell ref="I198:I200"/>
    <mergeCell ref="D195:D197"/>
    <mergeCell ref="E195:E197"/>
    <mergeCell ref="F195:F197"/>
    <mergeCell ref="G195:G197"/>
    <mergeCell ref="H195:H197"/>
    <mergeCell ref="J201:J203"/>
    <mergeCell ref="K201:K203"/>
    <mergeCell ref="D204:D206"/>
    <mergeCell ref="E204:E206"/>
    <mergeCell ref="F204:F206"/>
    <mergeCell ref="G204:G206"/>
    <mergeCell ref="H204:H206"/>
    <mergeCell ref="J204:J206"/>
    <mergeCell ref="K204:K206"/>
    <mergeCell ref="I201:I203"/>
    <mergeCell ref="I204:I206"/>
    <mergeCell ref="D201:D203"/>
    <mergeCell ref="E201:E203"/>
    <mergeCell ref="F201:F203"/>
    <mergeCell ref="G201:G203"/>
    <mergeCell ref="H201:H203"/>
    <mergeCell ref="J207:J209"/>
    <mergeCell ref="K207:K209"/>
    <mergeCell ref="D210:D212"/>
    <mergeCell ref="E210:E212"/>
    <mergeCell ref="F210:F212"/>
    <mergeCell ref="G210:G212"/>
    <mergeCell ref="H210:H212"/>
    <mergeCell ref="J210:J212"/>
    <mergeCell ref="K210:K212"/>
    <mergeCell ref="I207:I209"/>
    <mergeCell ref="I210:I212"/>
    <mergeCell ref="D207:D209"/>
    <mergeCell ref="E207:E209"/>
    <mergeCell ref="F207:F209"/>
    <mergeCell ref="G207:G209"/>
    <mergeCell ref="H207:H209"/>
    <mergeCell ref="J213:J214"/>
    <mergeCell ref="K213:K214"/>
    <mergeCell ref="D216:D218"/>
    <mergeCell ref="E216:E218"/>
    <mergeCell ref="F216:F218"/>
    <mergeCell ref="G216:G218"/>
    <mergeCell ref="H216:H218"/>
    <mergeCell ref="J216:J218"/>
    <mergeCell ref="K216:K218"/>
    <mergeCell ref="I213:I214"/>
    <mergeCell ref="I216:I218"/>
    <mergeCell ref="D213:D214"/>
    <mergeCell ref="E213:E214"/>
    <mergeCell ref="F213:F214"/>
    <mergeCell ref="G213:G214"/>
    <mergeCell ref="H213:H214"/>
    <mergeCell ref="J219:J220"/>
    <mergeCell ref="K219:K220"/>
    <mergeCell ref="D221:D222"/>
    <mergeCell ref="E221:E222"/>
    <mergeCell ref="F221:F222"/>
    <mergeCell ref="G221:G222"/>
    <mergeCell ref="H221:H222"/>
    <mergeCell ref="J221:J222"/>
    <mergeCell ref="K221:K222"/>
    <mergeCell ref="I219:I220"/>
    <mergeCell ref="I221:I222"/>
    <mergeCell ref="D219:D220"/>
    <mergeCell ref="E219:E220"/>
    <mergeCell ref="F219:F220"/>
    <mergeCell ref="G219:G220"/>
    <mergeCell ref="H219:H220"/>
    <mergeCell ref="J223:J224"/>
    <mergeCell ref="K223:K224"/>
    <mergeCell ref="D225:D226"/>
    <mergeCell ref="E225:E226"/>
    <mergeCell ref="F225:F226"/>
    <mergeCell ref="G225:G226"/>
    <mergeCell ref="H225:H226"/>
    <mergeCell ref="J225:J226"/>
    <mergeCell ref="K225:K226"/>
    <mergeCell ref="I223:I224"/>
    <mergeCell ref="I225:I226"/>
    <mergeCell ref="D223:D224"/>
    <mergeCell ref="E223:E224"/>
    <mergeCell ref="F223:F224"/>
    <mergeCell ref="G223:G224"/>
    <mergeCell ref="H223:H224"/>
    <mergeCell ref="J227:J228"/>
    <mergeCell ref="K227:K228"/>
    <mergeCell ref="D231:D232"/>
    <mergeCell ref="E231:E232"/>
    <mergeCell ref="F231:F232"/>
    <mergeCell ref="G231:G232"/>
    <mergeCell ref="H231:H232"/>
    <mergeCell ref="J231:J232"/>
    <mergeCell ref="K231:K232"/>
    <mergeCell ref="I227:I228"/>
    <mergeCell ref="I231:I232"/>
    <mergeCell ref="D227:D228"/>
    <mergeCell ref="E227:E228"/>
    <mergeCell ref="F227:F228"/>
    <mergeCell ref="G227:G228"/>
    <mergeCell ref="H227:H228"/>
    <mergeCell ref="J233:J235"/>
    <mergeCell ref="K233:K235"/>
    <mergeCell ref="D236:D238"/>
    <mergeCell ref="E236:E238"/>
    <mergeCell ref="F236:F238"/>
    <mergeCell ref="G236:G238"/>
    <mergeCell ref="H236:H238"/>
    <mergeCell ref="J236:J238"/>
    <mergeCell ref="K236:K238"/>
    <mergeCell ref="I233:I235"/>
    <mergeCell ref="I236:I238"/>
    <mergeCell ref="D233:D235"/>
    <mergeCell ref="E233:E235"/>
    <mergeCell ref="F233:F235"/>
    <mergeCell ref="G233:G235"/>
    <mergeCell ref="H233:H235"/>
    <mergeCell ref="J239:J241"/>
    <mergeCell ref="K239:K241"/>
    <mergeCell ref="D242:D246"/>
    <mergeCell ref="E242:E246"/>
    <mergeCell ref="F242:F246"/>
    <mergeCell ref="G242:G246"/>
    <mergeCell ref="H242:H246"/>
    <mergeCell ref="J242:J246"/>
    <mergeCell ref="K242:K246"/>
    <mergeCell ref="I239:I241"/>
    <mergeCell ref="I242:I246"/>
    <mergeCell ref="D239:D241"/>
    <mergeCell ref="E239:E241"/>
    <mergeCell ref="F239:F241"/>
    <mergeCell ref="G239:G241"/>
    <mergeCell ref="H239:H241"/>
    <mergeCell ref="J247:J249"/>
    <mergeCell ref="K247:K249"/>
    <mergeCell ref="D250:D252"/>
    <mergeCell ref="E250:E252"/>
    <mergeCell ref="F250:F252"/>
    <mergeCell ref="G250:G252"/>
    <mergeCell ref="H250:H252"/>
    <mergeCell ref="J250:J252"/>
    <mergeCell ref="K250:K252"/>
    <mergeCell ref="I247:I249"/>
    <mergeCell ref="I250:I252"/>
    <mergeCell ref="D247:D249"/>
    <mergeCell ref="E247:E249"/>
    <mergeCell ref="F247:F249"/>
    <mergeCell ref="G247:G249"/>
    <mergeCell ref="H247:H249"/>
    <mergeCell ref="L69:L71"/>
    <mergeCell ref="M69:M71"/>
    <mergeCell ref="L72:L76"/>
    <mergeCell ref="M72:M76"/>
    <mergeCell ref="L77:L80"/>
    <mergeCell ref="M77:M80"/>
    <mergeCell ref="J269:J271"/>
    <mergeCell ref="K269:K271"/>
    <mergeCell ref="D273:D274"/>
    <mergeCell ref="E273:E274"/>
    <mergeCell ref="F273:F274"/>
    <mergeCell ref="G273:G274"/>
    <mergeCell ref="H273:H274"/>
    <mergeCell ref="J273:J274"/>
    <mergeCell ref="K273:K274"/>
    <mergeCell ref="I269:I271"/>
    <mergeCell ref="I273:I274"/>
    <mergeCell ref="D269:D271"/>
    <mergeCell ref="E269:E271"/>
    <mergeCell ref="F269:F271"/>
    <mergeCell ref="G269:G271"/>
    <mergeCell ref="H269:H271"/>
    <mergeCell ref="J262:J265"/>
    <mergeCell ref="K262:K265"/>
    <mergeCell ref="M95:M98"/>
    <mergeCell ref="M92:M94"/>
    <mergeCell ref="L92:L94"/>
    <mergeCell ref="L95:L98"/>
    <mergeCell ref="L99:L101"/>
    <mergeCell ref="L102:L103"/>
    <mergeCell ref="L104:L105"/>
    <mergeCell ref="L81:L84"/>
    <mergeCell ref="M81:M84"/>
    <mergeCell ref="L85:L87"/>
    <mergeCell ref="M85:M87"/>
    <mergeCell ref="L89:L91"/>
    <mergeCell ref="M89:M91"/>
    <mergeCell ref="L107:L109"/>
    <mergeCell ref="L110:L112"/>
    <mergeCell ref="L113:L117"/>
    <mergeCell ref="M113:M117"/>
    <mergeCell ref="L118:L120"/>
    <mergeCell ref="M118:M120"/>
    <mergeCell ref="M104:M105"/>
    <mergeCell ref="M102:M103"/>
    <mergeCell ref="M99:M101"/>
    <mergeCell ref="M137:M139"/>
    <mergeCell ref="M134:M136"/>
    <mergeCell ref="M132:M133"/>
    <mergeCell ref="M130:M131"/>
    <mergeCell ref="L122:L123"/>
    <mergeCell ref="M122:M123"/>
    <mergeCell ref="L124:L125"/>
    <mergeCell ref="M124:M125"/>
    <mergeCell ref="L127:L129"/>
    <mergeCell ref="M127:M129"/>
    <mergeCell ref="M151:M153"/>
    <mergeCell ref="L155:L156"/>
    <mergeCell ref="M155:M156"/>
    <mergeCell ref="L157:L160"/>
    <mergeCell ref="M157:M160"/>
    <mergeCell ref="L141:L142"/>
    <mergeCell ref="M141:M142"/>
    <mergeCell ref="L143:L145"/>
    <mergeCell ref="M143:M145"/>
    <mergeCell ref="L146:L148"/>
    <mergeCell ref="M146:M148"/>
    <mergeCell ref="L175:L177"/>
    <mergeCell ref="M175:M177"/>
    <mergeCell ref="L178:L180"/>
    <mergeCell ref="M178:M180"/>
    <mergeCell ref="L181:L182"/>
    <mergeCell ref="M181:M182"/>
    <mergeCell ref="L161:L165"/>
    <mergeCell ref="M161:M165"/>
    <mergeCell ref="L170:L171"/>
    <mergeCell ref="M170:M171"/>
    <mergeCell ref="M167:M169"/>
    <mergeCell ref="L167:L169"/>
    <mergeCell ref="L195:L197"/>
    <mergeCell ref="M195:M197"/>
    <mergeCell ref="L198:L200"/>
    <mergeCell ref="M198:M200"/>
    <mergeCell ref="L201:L203"/>
    <mergeCell ref="M201:M203"/>
    <mergeCell ref="L183:L186"/>
    <mergeCell ref="M183:M186"/>
    <mergeCell ref="L187:L188"/>
    <mergeCell ref="M187:M188"/>
    <mergeCell ref="L192:L194"/>
    <mergeCell ref="M192:M194"/>
    <mergeCell ref="L213:L214"/>
    <mergeCell ref="M213:M214"/>
    <mergeCell ref="L216:L218"/>
    <mergeCell ref="M216:M218"/>
    <mergeCell ref="L219:L220"/>
    <mergeCell ref="M219:M220"/>
    <mergeCell ref="L204:L206"/>
    <mergeCell ref="M204:M206"/>
    <mergeCell ref="L207:L209"/>
    <mergeCell ref="M207:M209"/>
    <mergeCell ref="L210:L212"/>
    <mergeCell ref="M210:M212"/>
    <mergeCell ref="L231:L232"/>
    <mergeCell ref="M231:M232"/>
    <mergeCell ref="L233:L235"/>
    <mergeCell ref="M233:M235"/>
    <mergeCell ref="L236:L238"/>
    <mergeCell ref="M236:M238"/>
    <mergeCell ref="L221:L222"/>
    <mergeCell ref="L223:L224"/>
    <mergeCell ref="L225:L226"/>
    <mergeCell ref="L227:L228"/>
    <mergeCell ref="M221:M222"/>
    <mergeCell ref="M223:M224"/>
    <mergeCell ref="M225:M226"/>
    <mergeCell ref="M227:M228"/>
    <mergeCell ref="M247:M249"/>
    <mergeCell ref="M250:M252"/>
    <mergeCell ref="L253:L255"/>
    <mergeCell ref="M253:M255"/>
    <mergeCell ref="L239:L241"/>
    <mergeCell ref="M239:M241"/>
    <mergeCell ref="L242:L246"/>
    <mergeCell ref="M242:M246"/>
    <mergeCell ref="L247:L249"/>
    <mergeCell ref="M269:M271"/>
    <mergeCell ref="L273:L274"/>
    <mergeCell ref="M273:M274"/>
    <mergeCell ref="A273:A274"/>
    <mergeCell ref="A269:A271"/>
    <mergeCell ref="L257:L261"/>
    <mergeCell ref="M257:M261"/>
    <mergeCell ref="L262:L265"/>
    <mergeCell ref="M262:M265"/>
    <mergeCell ref="L266:L268"/>
    <mergeCell ref="M266:M268"/>
    <mergeCell ref="D266:D268"/>
    <mergeCell ref="E266:E268"/>
    <mergeCell ref="F266:F268"/>
    <mergeCell ref="G266:G268"/>
    <mergeCell ref="H266:H268"/>
    <mergeCell ref="J266:J268"/>
    <mergeCell ref="K266:K268"/>
    <mergeCell ref="I262:I265"/>
    <mergeCell ref="I266:I268"/>
    <mergeCell ref="D262:D265"/>
    <mergeCell ref="E262:E265"/>
    <mergeCell ref="F262:F265"/>
    <mergeCell ref="G262:G265"/>
    <mergeCell ref="L269:L271"/>
    <mergeCell ref="L250:L252"/>
    <mergeCell ref="H262:H265"/>
    <mergeCell ref="J253:J255"/>
    <mergeCell ref="K253:K255"/>
    <mergeCell ref="D257:D261"/>
    <mergeCell ref="E257:E261"/>
    <mergeCell ref="F257:F261"/>
    <mergeCell ref="G257:G261"/>
    <mergeCell ref="H257:H261"/>
    <mergeCell ref="J257:J261"/>
    <mergeCell ref="K257:K261"/>
    <mergeCell ref="I253:I255"/>
    <mergeCell ref="I257:I261"/>
    <mergeCell ref="D253:D255"/>
    <mergeCell ref="E253:E255"/>
    <mergeCell ref="F253:F255"/>
    <mergeCell ref="G253:G255"/>
    <mergeCell ref="H253:H255"/>
    <mergeCell ref="A102:A103"/>
    <mergeCell ref="A104:A105"/>
    <mergeCell ref="A107:A109"/>
    <mergeCell ref="A170:A171"/>
    <mergeCell ref="A141:A142"/>
    <mergeCell ref="A143:A145"/>
    <mergeCell ref="A146:A148"/>
    <mergeCell ref="A266:A268"/>
    <mergeCell ref="A262:A265"/>
    <mergeCell ref="A257:A261"/>
    <mergeCell ref="A253:A255"/>
    <mergeCell ref="A239:A241"/>
    <mergeCell ref="A242:A246"/>
    <mergeCell ref="A247:A249"/>
    <mergeCell ref="A250:A252"/>
    <mergeCell ref="A110:A112"/>
    <mergeCell ref="A113:A117"/>
    <mergeCell ref="A118:A120"/>
    <mergeCell ref="A122:A123"/>
    <mergeCell ref="A124:A125"/>
    <mergeCell ref="A231:A232"/>
    <mergeCell ref="A236:A238"/>
    <mergeCell ref="A233:A235"/>
    <mergeCell ref="A167:A169"/>
    <mergeCell ref="A69:A71"/>
    <mergeCell ref="A72:A76"/>
    <mergeCell ref="A77:A80"/>
    <mergeCell ref="A81:A84"/>
    <mergeCell ref="A85:A87"/>
    <mergeCell ref="A89:A91"/>
    <mergeCell ref="A92:A94"/>
    <mergeCell ref="A95:A98"/>
    <mergeCell ref="A99:A101"/>
    <mergeCell ref="B215:C215"/>
    <mergeCell ref="B216:B218"/>
    <mergeCell ref="C216:C218"/>
    <mergeCell ref="B219:B220"/>
    <mergeCell ref="C219:C220"/>
    <mergeCell ref="B207:B209"/>
    <mergeCell ref="C207:C209"/>
    <mergeCell ref="B210:B212"/>
    <mergeCell ref="C210:C212"/>
    <mergeCell ref="B213:B214"/>
    <mergeCell ref="C213:C214"/>
    <mergeCell ref="A151:A153"/>
    <mergeCell ref="A155:A156"/>
    <mergeCell ref="A127:A129"/>
    <mergeCell ref="A130:A131"/>
    <mergeCell ref="A132:A133"/>
    <mergeCell ref="A134:A136"/>
    <mergeCell ref="A137:A139"/>
    <mergeCell ref="L151:L153"/>
    <mergeCell ref="L130:L131"/>
    <mergeCell ref="L132:L133"/>
    <mergeCell ref="L134:L136"/>
    <mergeCell ref="L137:L139"/>
    <mergeCell ref="J151:J153"/>
    <mergeCell ref="K151:K153"/>
    <mergeCell ref="D155:D156"/>
    <mergeCell ref="E155:E156"/>
    <mergeCell ref="F155:F156"/>
    <mergeCell ref="G155:G156"/>
    <mergeCell ref="H155:H156"/>
    <mergeCell ref="J155:J156"/>
    <mergeCell ref="K155:K156"/>
    <mergeCell ref="I151:I153"/>
    <mergeCell ref="I155:I156"/>
    <mergeCell ref="E151:E153"/>
    <mergeCell ref="B68:C68"/>
    <mergeCell ref="A221:A222"/>
    <mergeCell ref="A223:A224"/>
    <mergeCell ref="A225:A226"/>
    <mergeCell ref="A227:A228"/>
    <mergeCell ref="M107:M109"/>
    <mergeCell ref="M110:M112"/>
    <mergeCell ref="A207:A209"/>
    <mergeCell ref="A210:A212"/>
    <mergeCell ref="A213:A214"/>
    <mergeCell ref="A216:A218"/>
    <mergeCell ref="A219:A220"/>
    <mergeCell ref="A192:A194"/>
    <mergeCell ref="A195:A197"/>
    <mergeCell ref="A198:A200"/>
    <mergeCell ref="A201:A203"/>
    <mergeCell ref="A204:A206"/>
    <mergeCell ref="A175:A177"/>
    <mergeCell ref="A178:A180"/>
    <mergeCell ref="A181:A182"/>
    <mergeCell ref="A183:A186"/>
    <mergeCell ref="A187:A188"/>
    <mergeCell ref="A157:A160"/>
    <mergeCell ref="A161:A165"/>
  </mergeCells>
  <pageMargins left="0.19685039370078741" right="0.19685039370078741" top="0.78740157480314965" bottom="0.82677165354330717" header="0.11811023622047245" footer="0.11811023622047245"/>
  <pageSetup paperSize="9" scale="90" orientation="landscape"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Biểu 2.3</vt:lpstr>
      <vt:lpstr>'Biểu 2.3'!Print_Titles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84913299770</dc:creator>
  <cp:lastModifiedBy>Dell</cp:lastModifiedBy>
  <cp:lastPrinted>2025-05-06T15:08:33Z</cp:lastPrinted>
  <dcterms:created xsi:type="dcterms:W3CDTF">2025-04-05T18:25:56Z</dcterms:created>
  <dcterms:modified xsi:type="dcterms:W3CDTF">2025-05-10T02:41:31Z</dcterms:modified>
</cp:coreProperties>
</file>