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Du liệu\DỮ LIỆU MOHA\TRIỂN KHAI SẮP XẾP ĐVHC 2025\ĐỀ ÁN CẤP TỈNH\trinh QH\"/>
    </mc:Choice>
  </mc:AlternateContent>
  <xr:revisionPtr revIDLastSave="0" documentId="13_ncr:1_{2544A6F9-B8BA-4CD9-92BB-FC929F1BF5F8}" xr6:coauthVersionLast="46" xr6:coauthVersionMax="46" xr10:uidLastSave="{00000000-0000-0000-0000-000000000000}"/>
  <bookViews>
    <workbookView xWindow="-120" yWindow="-120" windowWidth="29040" windowHeight="15720" xr2:uid="{00000000-000D-0000-FFFF-FFFF00000000}"/>
  </bookViews>
  <sheets>
    <sheet name="CBCC" sheetId="1" r:id="rId1"/>
  </sheets>
  <definedNames>
    <definedName name="_xlnm.Print_Titles" localSheetId="0">CBCC!$4:$6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J25" i="1"/>
  <c r="J23" i="1" s="1"/>
  <c r="I25" i="1"/>
  <c r="I23" i="1" s="1"/>
  <c r="F25" i="1"/>
  <c r="F23" i="1" s="1"/>
  <c r="E25" i="1"/>
  <c r="N24" i="1"/>
  <c r="N23" i="1" s="1"/>
  <c r="M24" i="1"/>
  <c r="M23" i="1" s="1"/>
  <c r="J24" i="1"/>
  <c r="I24" i="1"/>
  <c r="H24" i="1"/>
  <c r="G24" i="1"/>
  <c r="F24" i="1"/>
  <c r="E24" i="1"/>
  <c r="D24" i="1"/>
  <c r="D23" i="1" s="1"/>
  <c r="C24" i="1"/>
  <c r="L23" i="1"/>
  <c r="H23" i="1"/>
  <c r="K24" i="1" l="1"/>
  <c r="K23" i="1" s="1"/>
  <c r="C25" i="1"/>
  <c r="E23" i="1"/>
  <c r="C23" i="1" s="1"/>
  <c r="G25" i="1"/>
  <c r="G23" i="1" s="1"/>
  <c r="M32" i="1" l="1"/>
  <c r="K32" i="1"/>
  <c r="I32" i="1"/>
  <c r="G32" i="1"/>
  <c r="E32" i="1"/>
  <c r="C32" i="1" s="1"/>
  <c r="M31" i="1"/>
  <c r="K31" i="1"/>
  <c r="I31" i="1"/>
  <c r="G31" i="1"/>
  <c r="E31" i="1"/>
  <c r="C31" i="1"/>
  <c r="M30" i="1"/>
  <c r="K30" i="1" s="1"/>
  <c r="I30" i="1"/>
  <c r="G30" i="1" s="1"/>
  <c r="E30" i="1"/>
  <c r="C30" i="1" s="1"/>
  <c r="N29" i="1"/>
  <c r="L29" i="1"/>
  <c r="J29" i="1"/>
  <c r="H29" i="1"/>
  <c r="F29" i="1"/>
  <c r="D29" i="1"/>
  <c r="I29" i="1" l="1"/>
  <c r="M29" i="1"/>
  <c r="K29" i="1"/>
  <c r="E29" i="1"/>
  <c r="G29" i="1"/>
  <c r="C29" i="1"/>
  <c r="M45" i="1" l="1"/>
  <c r="N45" i="1"/>
  <c r="L45" i="1"/>
  <c r="I45" i="1"/>
  <c r="J45" i="1"/>
  <c r="H45" i="1"/>
  <c r="F45" i="1"/>
  <c r="E45" i="1"/>
  <c r="D45" i="1"/>
  <c r="C45" i="1" l="1"/>
  <c r="K45" i="1"/>
  <c r="G45" i="1"/>
  <c r="K8" i="1" l="1"/>
  <c r="K9" i="1"/>
  <c r="K13" i="1"/>
  <c r="K14" i="1"/>
  <c r="K15" i="1"/>
  <c r="K17" i="1"/>
  <c r="K18" i="1"/>
  <c r="K19" i="1"/>
  <c r="K21" i="1"/>
  <c r="K22" i="1"/>
  <c r="K27" i="1"/>
  <c r="K28" i="1"/>
  <c r="K34" i="1"/>
  <c r="K35" i="1"/>
  <c r="K36" i="1"/>
  <c r="K37" i="1"/>
  <c r="K38" i="1"/>
  <c r="K39" i="1"/>
  <c r="K40" i="1"/>
  <c r="K41" i="1"/>
  <c r="K42" i="1"/>
  <c r="K43" i="1"/>
  <c r="K44" i="1"/>
  <c r="K46" i="1"/>
  <c r="K47" i="1"/>
  <c r="K49" i="1"/>
  <c r="K50" i="1"/>
  <c r="K51" i="1"/>
  <c r="K53" i="1"/>
  <c r="K54" i="1"/>
  <c r="K56" i="1"/>
  <c r="K57" i="1"/>
  <c r="K58" i="1"/>
  <c r="K59" i="1"/>
  <c r="K60" i="1"/>
  <c r="K61" i="1"/>
  <c r="K63" i="1"/>
  <c r="K64" i="1"/>
  <c r="K66" i="1"/>
  <c r="K67" i="1"/>
  <c r="K68" i="1"/>
  <c r="K70" i="1"/>
  <c r="K71" i="1"/>
  <c r="K72" i="1"/>
  <c r="K74" i="1"/>
  <c r="K75" i="1"/>
  <c r="K77" i="1"/>
  <c r="K78" i="1"/>
  <c r="K80" i="1"/>
  <c r="K81" i="1"/>
  <c r="G8" i="1"/>
  <c r="G9" i="1"/>
  <c r="G13" i="1"/>
  <c r="G14" i="1"/>
  <c r="G15" i="1"/>
  <c r="G17" i="1"/>
  <c r="G18" i="1"/>
  <c r="G19" i="1"/>
  <c r="G21" i="1"/>
  <c r="G22" i="1"/>
  <c r="G27" i="1"/>
  <c r="G28" i="1"/>
  <c r="G33" i="1"/>
  <c r="G34" i="1"/>
  <c r="G35" i="1"/>
  <c r="G36" i="1"/>
  <c r="G37" i="1"/>
  <c r="G38" i="1"/>
  <c r="G39" i="1"/>
  <c r="G40" i="1"/>
  <c r="G41" i="1"/>
  <c r="G42" i="1"/>
  <c r="G43" i="1"/>
  <c r="G44" i="1"/>
  <c r="G46" i="1"/>
  <c r="G47" i="1"/>
  <c r="G49" i="1"/>
  <c r="G50" i="1"/>
  <c r="G51" i="1"/>
  <c r="G53" i="1"/>
  <c r="G54" i="1"/>
  <c r="G56" i="1"/>
  <c r="G57" i="1"/>
  <c r="G58" i="1"/>
  <c r="G59" i="1"/>
  <c r="G60" i="1"/>
  <c r="G61" i="1"/>
  <c r="G63" i="1"/>
  <c r="G64" i="1"/>
  <c r="G66" i="1"/>
  <c r="G67" i="1"/>
  <c r="G68" i="1"/>
  <c r="G70" i="1"/>
  <c r="G71" i="1"/>
  <c r="G72" i="1"/>
  <c r="G74" i="1"/>
  <c r="G75" i="1"/>
  <c r="G77" i="1"/>
  <c r="G78" i="1"/>
  <c r="G80" i="1"/>
  <c r="G81" i="1"/>
  <c r="K7" i="1"/>
  <c r="G7" i="1"/>
  <c r="E79" i="1"/>
  <c r="F79" i="1"/>
  <c r="H79" i="1"/>
  <c r="I79" i="1"/>
  <c r="G79" i="1" s="1"/>
  <c r="J79" i="1"/>
  <c r="L79" i="1"/>
  <c r="K79" i="1" s="1"/>
  <c r="M79" i="1"/>
  <c r="N79" i="1"/>
  <c r="D79" i="1"/>
  <c r="E76" i="1"/>
  <c r="F76" i="1"/>
  <c r="C76" i="1" s="1"/>
  <c r="H76" i="1"/>
  <c r="I76" i="1"/>
  <c r="J76" i="1"/>
  <c r="L76" i="1"/>
  <c r="M76" i="1"/>
  <c r="N76" i="1"/>
  <c r="D76" i="1"/>
  <c r="E69" i="1"/>
  <c r="F69" i="1"/>
  <c r="C69" i="1" s="1"/>
  <c r="H69" i="1"/>
  <c r="I69" i="1"/>
  <c r="J69" i="1"/>
  <c r="L69" i="1"/>
  <c r="M69" i="1"/>
  <c r="N69" i="1"/>
  <c r="D69" i="1"/>
  <c r="E65" i="1"/>
  <c r="F65" i="1"/>
  <c r="H65" i="1"/>
  <c r="G65" i="1" s="1"/>
  <c r="I65" i="1"/>
  <c r="J65" i="1"/>
  <c r="L65" i="1"/>
  <c r="M65" i="1"/>
  <c r="N65" i="1"/>
  <c r="D65" i="1"/>
  <c r="C65" i="1" s="1"/>
  <c r="E62" i="1"/>
  <c r="F62" i="1"/>
  <c r="H62" i="1"/>
  <c r="G62" i="1" s="1"/>
  <c r="I62" i="1"/>
  <c r="J62" i="1"/>
  <c r="L62" i="1"/>
  <c r="M62" i="1"/>
  <c r="N62" i="1"/>
  <c r="D62" i="1"/>
  <c r="E55" i="1"/>
  <c r="F55" i="1"/>
  <c r="H55" i="1"/>
  <c r="G55" i="1" s="1"/>
  <c r="I55" i="1"/>
  <c r="J55" i="1"/>
  <c r="L55" i="1"/>
  <c r="M55" i="1"/>
  <c r="N55" i="1"/>
  <c r="D55" i="1"/>
  <c r="C55" i="1" s="1"/>
  <c r="E52" i="1"/>
  <c r="F52" i="1"/>
  <c r="H52" i="1"/>
  <c r="I52" i="1"/>
  <c r="J52" i="1"/>
  <c r="L52" i="1"/>
  <c r="M52" i="1"/>
  <c r="N52" i="1"/>
  <c r="K52" i="1" s="1"/>
  <c r="D52" i="1"/>
  <c r="E48" i="1"/>
  <c r="F48" i="1"/>
  <c r="H48" i="1"/>
  <c r="G48" i="1" s="1"/>
  <c r="I48" i="1"/>
  <c r="J48" i="1"/>
  <c r="L48" i="1"/>
  <c r="M48" i="1"/>
  <c r="N48" i="1"/>
  <c r="D48" i="1"/>
  <c r="E26" i="1"/>
  <c r="F26" i="1"/>
  <c r="H26" i="1"/>
  <c r="I26" i="1"/>
  <c r="G26" i="1" s="1"/>
  <c r="J26" i="1"/>
  <c r="L26" i="1"/>
  <c r="K26" i="1" s="1"/>
  <c r="M26" i="1"/>
  <c r="N26" i="1"/>
  <c r="D26" i="1"/>
  <c r="E16" i="1"/>
  <c r="F16" i="1"/>
  <c r="H16" i="1"/>
  <c r="I16" i="1"/>
  <c r="J16" i="1"/>
  <c r="L16" i="1"/>
  <c r="M16" i="1"/>
  <c r="N16" i="1"/>
  <c r="D16" i="1"/>
  <c r="C8" i="1"/>
  <c r="C9" i="1"/>
  <c r="C13" i="1"/>
  <c r="C14" i="1"/>
  <c r="C15" i="1"/>
  <c r="C17" i="1"/>
  <c r="C18" i="1"/>
  <c r="C19" i="1"/>
  <c r="C21" i="1"/>
  <c r="C22" i="1"/>
  <c r="C26" i="1"/>
  <c r="C27" i="1"/>
  <c r="C28" i="1"/>
  <c r="C33" i="1"/>
  <c r="C34" i="1"/>
  <c r="C35" i="1"/>
  <c r="C36" i="1"/>
  <c r="C37" i="1"/>
  <c r="C38" i="1"/>
  <c r="C39" i="1"/>
  <c r="C40" i="1"/>
  <c r="C41" i="1"/>
  <c r="C42" i="1"/>
  <c r="C43" i="1"/>
  <c r="C44" i="1"/>
  <c r="C46" i="1"/>
  <c r="C47" i="1"/>
  <c r="C49" i="1"/>
  <c r="C50" i="1"/>
  <c r="C51" i="1"/>
  <c r="C52" i="1"/>
  <c r="C53" i="1"/>
  <c r="C54" i="1"/>
  <c r="C56" i="1"/>
  <c r="C57" i="1"/>
  <c r="C58" i="1"/>
  <c r="C59" i="1"/>
  <c r="C60" i="1"/>
  <c r="C61" i="1"/>
  <c r="C63" i="1"/>
  <c r="C64" i="1"/>
  <c r="C66" i="1"/>
  <c r="C67" i="1"/>
  <c r="C68" i="1"/>
  <c r="C70" i="1"/>
  <c r="C71" i="1"/>
  <c r="C72" i="1"/>
  <c r="C74" i="1"/>
  <c r="C75" i="1"/>
  <c r="C77" i="1"/>
  <c r="C78" i="1"/>
  <c r="C79" i="1"/>
  <c r="C80" i="1"/>
  <c r="C81" i="1"/>
  <c r="C7" i="1"/>
  <c r="C62" i="1" l="1"/>
  <c r="G69" i="1"/>
  <c r="G76" i="1"/>
  <c r="G52" i="1"/>
  <c r="K65" i="1"/>
  <c r="K16" i="1"/>
  <c r="G16" i="1"/>
  <c r="K62" i="1"/>
  <c r="C48" i="1"/>
  <c r="K69" i="1"/>
  <c r="K48" i="1"/>
  <c r="K76" i="1"/>
  <c r="K55" i="1"/>
  <c r="C16" i="1"/>
  <c r="N33" i="1" l="1"/>
  <c r="M33" i="1"/>
  <c r="K33" i="1" l="1"/>
  <c r="E73" i="1"/>
  <c r="F73" i="1"/>
  <c r="H73" i="1"/>
  <c r="I73" i="1"/>
  <c r="J73" i="1"/>
  <c r="L73" i="1"/>
  <c r="M73" i="1"/>
  <c r="N73" i="1"/>
  <c r="D73" i="1"/>
  <c r="K73" i="1" l="1"/>
  <c r="G73" i="1"/>
  <c r="C73" i="1"/>
  <c r="E20" i="1" l="1"/>
  <c r="E82" i="1" s="1"/>
  <c r="F20" i="1"/>
  <c r="F82" i="1" s="1"/>
  <c r="H20" i="1"/>
  <c r="I20" i="1"/>
  <c r="I82" i="1" s="1"/>
  <c r="J20" i="1"/>
  <c r="J82" i="1" s="1"/>
  <c r="L20" i="1"/>
  <c r="M20" i="1"/>
  <c r="M82" i="1" s="1"/>
  <c r="N20" i="1"/>
  <c r="N82" i="1" s="1"/>
  <c r="D20" i="1"/>
  <c r="G20" i="1" l="1"/>
  <c r="G82" i="1" s="1"/>
  <c r="H82" i="1"/>
  <c r="L82" i="1"/>
  <c r="K20" i="1"/>
  <c r="K82" i="1" s="1"/>
  <c r="C20" i="1"/>
  <c r="C82" i="1" s="1"/>
  <c r="D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User</author>
  </authors>
  <commentList>
    <comment ref="I24" authorId="0" shapeId="0" xr:uid="{00000000-0006-0000-0000-000001000000}">
      <text>
        <r>
          <rPr>
            <b/>
            <sz val="9"/>
            <color indexed="81"/>
            <rFont val="Tahoma"/>
            <family val="2"/>
          </rPr>
          <t xml:space="preserve">Administrator:
</t>
        </r>
        <r>
          <rPr>
            <sz val="9"/>
            <color indexed="81"/>
            <rFont val="Tahoma"/>
            <family val="2"/>
          </rPr>
          <t>HY: chưa bao gồm 54 công chức Chi cục Quản lý thị trường điều động về Sở Công Thương. Tuy nhiên, hiện nay chưa có quyết định điều động của Bộ Công Thương</t>
        </r>
      </text>
    </comment>
    <comment ref="J24" authorId="0" shapeId="0" xr:uid="{00000000-0006-0000-0000-000002000000}">
      <text>
        <r>
          <rPr>
            <b/>
            <sz val="9"/>
            <color indexed="81"/>
            <rFont val="Tahoma"/>
            <family val="2"/>
          </rPr>
          <t>Administrator:</t>
        </r>
        <r>
          <rPr>
            <sz val="9"/>
            <color indexed="81"/>
            <rFont val="Tahoma"/>
            <family val="2"/>
          </rPr>
          <t xml:space="preserve">
HY: chỉ bao gồm viên chức đơn vị sự nghiệp nhóm 3,4</t>
        </r>
      </text>
    </comment>
    <comment ref="F25" authorId="1" shapeId="0" xr:uid="{00000000-0006-0000-0000-000003000000}">
      <text>
        <r>
          <rPr>
            <b/>
            <sz val="9"/>
            <color indexed="81"/>
            <rFont val="Tahoma"/>
            <family val="2"/>
          </rPr>
          <t>User:</t>
        </r>
        <r>
          <rPr>
            <sz val="9"/>
            <color indexed="81"/>
            <rFont val="Tahoma"/>
            <family val="2"/>
          </rPr>
          <t xml:space="preserve">
không bao gồm 69 biên chế giao Cơ sở cai nghiệp ma túy công lập TB do chuyển nhiệm vụ sang Công an tỉnh</t>
        </r>
      </text>
    </comment>
    <comment ref="I25" authorId="1" shapeId="0" xr:uid="{00000000-0006-0000-0000-000004000000}">
      <text>
        <r>
          <rPr>
            <b/>
            <sz val="9"/>
            <color indexed="81"/>
            <rFont val="Tahoma"/>
            <family val="2"/>
          </rPr>
          <t>User:</t>
        </r>
        <r>
          <rPr>
            <sz val="9"/>
            <color indexed="81"/>
            <rFont val="Tahoma"/>
            <family val="2"/>
          </rPr>
          <t xml:space="preserve">
TB: chưa bao gồm 61 công chức Chi cục Quản lý thị trường thuộc Sở Công thương.</t>
        </r>
      </text>
    </comment>
    <comment ref="J25" authorId="1" shapeId="0" xr:uid="{00000000-0006-0000-0000-000005000000}">
      <text>
        <r>
          <rPr>
            <b/>
            <sz val="9"/>
            <color indexed="81"/>
            <rFont val="Tahoma"/>
            <family val="2"/>
          </rPr>
          <t>User:</t>
        </r>
        <r>
          <rPr>
            <sz val="9"/>
            <color indexed="81"/>
            <rFont val="Tahoma"/>
            <family val="2"/>
          </rPr>
          <t xml:space="preserve">
TB: chỉ bảo gồm viên chức đơn vị sự nghiệp nhóm 3,4</t>
        </r>
      </text>
    </comment>
  </commentList>
</comments>
</file>

<file path=xl/sharedStrings.xml><?xml version="1.0" encoding="utf-8"?>
<sst xmlns="http://schemas.openxmlformats.org/spreadsheetml/2006/main" count="96" uniqueCount="64">
  <si>
    <t>Số lượng theo định mức được giao</t>
  </si>
  <si>
    <t>Số lượng hiện có
(số có mặt)</t>
  </si>
  <si>
    <t>Số lượng thực hiện sắp xếp, tinh giản theo quy định hiện hành 
(Theo Nghị định 178, Nghị định 67,… 
và các chính sách của địa phương)</t>
  </si>
  <si>
    <t>Tuyên Quang</t>
  </si>
  <si>
    <t>Hà Giang</t>
  </si>
  <si>
    <t>Lào Cai</t>
  </si>
  <si>
    <t>Yên Bái</t>
  </si>
  <si>
    <t>Thái Nguyên</t>
  </si>
  <si>
    <t>Bắc Kạn</t>
  </si>
  <si>
    <t>Phú Thọ</t>
  </si>
  <si>
    <t>Vĩnh Phúc</t>
  </si>
  <si>
    <t>Hòa Bình</t>
  </si>
  <si>
    <t>Bắc Ninh</t>
  </si>
  <si>
    <t>Bắc Giang</t>
  </si>
  <si>
    <t>Hưng Yên</t>
  </si>
  <si>
    <t>Thái Bình</t>
  </si>
  <si>
    <t>Hải Phòng</t>
  </si>
  <si>
    <t>Hải Dương</t>
  </si>
  <si>
    <t>Ninh Bình</t>
  </si>
  <si>
    <t>Hà Nam</t>
  </si>
  <si>
    <t>Nam Định</t>
  </si>
  <si>
    <t>Quảng Trị</t>
  </si>
  <si>
    <t>Quảng Bình</t>
  </si>
  <si>
    <t>Đà Nẵng</t>
  </si>
  <si>
    <t>Quảng Nam</t>
  </si>
  <si>
    <t>Quảng Ngãi</t>
  </si>
  <si>
    <t>Kon Tum</t>
  </si>
  <si>
    <t>Gia Lai</t>
  </si>
  <si>
    <t>Bình Định</t>
  </si>
  <si>
    <t>Khánh Hòa</t>
  </si>
  <si>
    <t>Ninh Thuận</t>
  </si>
  <si>
    <t>Lâm Đồng</t>
  </si>
  <si>
    <t>Bình Thuận</t>
  </si>
  <si>
    <t>Đắk Nông</t>
  </si>
  <si>
    <t>Đắk Lắk</t>
  </si>
  <si>
    <t>Phú Yên</t>
  </si>
  <si>
    <t>Hồ Chí Minh</t>
  </si>
  <si>
    <t>Bà rịa - Vũng tàu</t>
  </si>
  <si>
    <t>Bình Dương</t>
  </si>
  <si>
    <t>Đồng Nai</t>
  </si>
  <si>
    <t>Bình Phước</t>
  </si>
  <si>
    <t>Tây Ninh</t>
  </si>
  <si>
    <t>Long An</t>
  </si>
  <si>
    <t>Cần Thơ</t>
  </si>
  <si>
    <t>Sóc Trăng</t>
  </si>
  <si>
    <t>Hậu Giang</t>
  </si>
  <si>
    <t>Vĩnh Long</t>
  </si>
  <si>
    <t>Bến Tre</t>
  </si>
  <si>
    <t>Trà Vinh</t>
  </si>
  <si>
    <t>Đồng Tháp</t>
  </si>
  <si>
    <t>Tiền Giang</t>
  </si>
  <si>
    <t>Cà Mau</t>
  </si>
  <si>
    <t>Bạc Liêu</t>
  </si>
  <si>
    <t>An Giang</t>
  </si>
  <si>
    <t>Kiên Giang</t>
  </si>
  <si>
    <t>Tổng</t>
  </si>
  <si>
    <t>Cán bộ</t>
  </si>
  <si>
    <t>Công chức</t>
  </si>
  <si>
    <t>Viên chức</t>
  </si>
  <si>
    <t>Tỉnh/Thành phố</t>
  </si>
  <si>
    <t>SỐ LƯỢNG CÁN BỘ, CÔNG CHỨC, VIÊN CHỨC ĐVHC CẤP TỈNH SAU SẮP XẾP</t>
  </si>
  <si>
    <t>STT</t>
  </si>
  <si>
    <t>Phụ lục 2</t>
  </si>
  <si>
    <t>(Kèm theo Đề án của Chính phủ về sắp xếp đơn vị hành chính cấp tỉnh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</si>
</sst>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9" x14ac:knownFonts="1">
    <font>
      <sz val="11"/>
      <color theme="1"/>
      <name val="Calibri"/>
      <family val="2"/>
      <scheme val="minor"/>
    </font>
    <font>
      <sz val="11"/>
      <color theme="1"/>
      <name val="Times New Roman"/>
      <family val="1"/>
    </font>
    <font>
      <sz val="11"/>
      <color theme="1"/>
      <name val="Calibri"/>
      <family val="2"/>
      <scheme val="minor"/>
    </font>
    <font>
      <sz val="10"/>
      <name val="Arial"/>
      <family val="2"/>
    </font>
    <font>
      <b/>
      <sz val="11"/>
      <color theme="1"/>
      <name val="Times New Roman"/>
      <family val="1"/>
    </font>
    <font>
      <b/>
      <sz val="14"/>
      <color theme="1"/>
      <name val="Times New Roman"/>
      <family val="1"/>
    </font>
    <font>
      <b/>
      <sz val="9"/>
      <color indexed="81"/>
      <name val="Tahoma"/>
      <family val="2"/>
    </font>
    <font>
      <sz val="9"/>
      <color indexed="81"/>
      <name val="Tahoma"/>
      <family val="2"/>
    </font>
    <font>
      <i/>
      <sz val="14"/>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164" fontId="2" fillId="0" borderId="0" applyFont="0" applyFill="0" applyBorder="0" applyAlignment="0" applyProtection="0"/>
    <xf numFmtId="0" fontId="3" fillId="0" borderId="0"/>
  </cellStyleXfs>
  <cellXfs count="27">
    <xf numFmtId="0" fontId="0" fillId="0" borderId="0" xfId="0"/>
    <xf numFmtId="0" fontId="1" fillId="0" borderId="0" xfId="0" applyFont="1"/>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3" fontId="1" fillId="0" borderId="2" xfId="0" quotePrefix="1" applyNumberFormat="1" applyFont="1" applyBorder="1" applyAlignment="1">
      <alignment horizontal="center" vertical="center" wrapText="1"/>
    </xf>
    <xf numFmtId="3" fontId="1" fillId="0" borderId="2" xfId="0" applyNumberFormat="1" applyFont="1" applyBorder="1" applyAlignment="1">
      <alignment horizontal="center" vertical="center"/>
    </xf>
    <xf numFmtId="3" fontId="4" fillId="0" borderId="2" xfId="0" applyNumberFormat="1" applyFont="1" applyBorder="1" applyAlignment="1">
      <alignment horizontal="center" vertical="center"/>
    </xf>
    <xf numFmtId="3" fontId="1" fillId="0" borderId="2" xfId="0" applyNumberFormat="1" applyFont="1" applyBorder="1" applyAlignment="1">
      <alignment horizontal="center" vertical="center" wrapText="1"/>
    </xf>
    <xf numFmtId="3" fontId="4" fillId="0" borderId="2" xfId="0" applyNumberFormat="1" applyFont="1" applyBorder="1"/>
    <xf numFmtId="3" fontId="1" fillId="0" borderId="5" xfId="0" applyNumberFormat="1" applyFont="1" applyBorder="1" applyAlignment="1">
      <alignment horizontal="center" vertical="center" wrapText="1"/>
    </xf>
    <xf numFmtId="0" fontId="1" fillId="0" borderId="0" xfId="0" applyFont="1" applyAlignment="1">
      <alignment horizontal="center" vertical="center"/>
    </xf>
    <xf numFmtId="3" fontId="1" fillId="0" borderId="0" xfId="0" applyNumberFormat="1" applyFont="1" applyAlignment="1">
      <alignment horizontal="center" vertical="center"/>
    </xf>
    <xf numFmtId="0" fontId="4" fillId="0" borderId="0" xfId="0" applyFont="1"/>
    <xf numFmtId="3" fontId="4" fillId="0" borderId="0" xfId="0" applyNumberFormat="1" applyFont="1" applyAlignment="1">
      <alignment horizontal="center" vertical="center"/>
    </xf>
    <xf numFmtId="3" fontId="1" fillId="0" borderId="6"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0" fontId="5" fillId="0" borderId="0" xfId="0" applyFont="1" applyAlignment="1">
      <alignment horizontal="center"/>
    </xf>
    <xf numFmtId="0" fontId="8" fillId="0" borderId="0" xfId="0" applyFont="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3">
    <cellStyle name="Comma 2"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tabSelected="1" view="pageLayout" zoomScaleNormal="70" workbookViewId="0">
      <selection activeCell="Q10" sqref="Q10"/>
    </sheetView>
  </sheetViews>
  <sheetFormatPr defaultColWidth="9.140625" defaultRowHeight="15" x14ac:dyDescent="0.25"/>
  <cols>
    <col min="1" max="1" width="6.140625" style="13" customWidth="1"/>
    <col min="2" max="2" width="14.28515625" style="1" customWidth="1"/>
    <col min="3" max="3" width="10" style="1" customWidth="1"/>
    <col min="4" max="4" width="9.28515625" style="1" customWidth="1"/>
    <col min="5" max="7" width="10" style="1" customWidth="1"/>
    <col min="8" max="8" width="9.5703125" style="1" customWidth="1"/>
    <col min="9" max="10" width="10" style="1" customWidth="1"/>
    <col min="11" max="11" width="9" style="1" customWidth="1"/>
    <col min="12" max="14" width="8.85546875" style="1" customWidth="1"/>
    <col min="15" max="16384" width="9.140625" style="1"/>
  </cols>
  <sheetData>
    <row r="1" spans="1:14" ht="18.75" x14ac:dyDescent="0.3">
      <c r="L1" s="20" t="s">
        <v>62</v>
      </c>
      <c r="M1" s="20"/>
      <c r="N1" s="20"/>
    </row>
    <row r="2" spans="1:14" ht="18.75" x14ac:dyDescent="0.25">
      <c r="A2" s="22" t="s">
        <v>60</v>
      </c>
      <c r="B2" s="22"/>
      <c r="C2" s="22"/>
      <c r="D2" s="22"/>
      <c r="E2" s="22"/>
      <c r="F2" s="22"/>
      <c r="G2" s="22"/>
      <c r="H2" s="22"/>
      <c r="I2" s="22"/>
      <c r="J2" s="22"/>
      <c r="K2" s="22"/>
      <c r="L2" s="22"/>
      <c r="M2" s="22"/>
      <c r="N2" s="22"/>
    </row>
    <row r="3" spans="1:14" ht="18.75" x14ac:dyDescent="0.25">
      <c r="A3" s="21" t="s">
        <v>63</v>
      </c>
      <c r="B3" s="21"/>
      <c r="C3" s="21"/>
      <c r="D3" s="21"/>
      <c r="E3" s="21"/>
      <c r="F3" s="21"/>
      <c r="G3" s="21"/>
      <c r="H3" s="21"/>
      <c r="I3" s="21"/>
      <c r="J3" s="21"/>
      <c r="K3" s="21"/>
      <c r="L3" s="21"/>
      <c r="M3" s="21"/>
      <c r="N3" s="21"/>
    </row>
    <row r="4" spans="1:14" ht="21.2" customHeight="1" x14ac:dyDescent="0.25">
      <c r="A4" s="26" t="s">
        <v>61</v>
      </c>
      <c r="B4" s="26" t="s">
        <v>59</v>
      </c>
      <c r="C4" s="26" t="s">
        <v>0</v>
      </c>
      <c r="D4" s="26"/>
      <c r="E4" s="26"/>
      <c r="F4" s="26"/>
      <c r="G4" s="26" t="s">
        <v>1</v>
      </c>
      <c r="H4" s="26"/>
      <c r="I4" s="26"/>
      <c r="J4" s="26"/>
      <c r="K4" s="26" t="s">
        <v>2</v>
      </c>
      <c r="L4" s="26"/>
      <c r="M4" s="26"/>
      <c r="N4" s="26"/>
    </row>
    <row r="5" spans="1:14" ht="40.700000000000003" customHeight="1" x14ac:dyDescent="0.25">
      <c r="A5" s="26"/>
      <c r="B5" s="26"/>
      <c r="C5" s="26"/>
      <c r="D5" s="26"/>
      <c r="E5" s="26"/>
      <c r="F5" s="26"/>
      <c r="G5" s="26"/>
      <c r="H5" s="26"/>
      <c r="I5" s="26"/>
      <c r="J5" s="26"/>
      <c r="K5" s="26"/>
      <c r="L5" s="26"/>
      <c r="M5" s="26"/>
      <c r="N5" s="26"/>
    </row>
    <row r="6" spans="1:14" ht="39.4" customHeight="1" x14ac:dyDescent="0.25">
      <c r="A6" s="26"/>
      <c r="B6" s="26"/>
      <c r="C6" s="2" t="s">
        <v>55</v>
      </c>
      <c r="D6" s="2" t="s">
        <v>56</v>
      </c>
      <c r="E6" s="2" t="s">
        <v>57</v>
      </c>
      <c r="F6" s="2" t="s">
        <v>58</v>
      </c>
      <c r="G6" s="2" t="s">
        <v>55</v>
      </c>
      <c r="H6" s="2" t="s">
        <v>56</v>
      </c>
      <c r="I6" s="2" t="s">
        <v>57</v>
      </c>
      <c r="J6" s="2" t="s">
        <v>58</v>
      </c>
      <c r="K6" s="2" t="s">
        <v>55</v>
      </c>
      <c r="L6" s="2" t="s">
        <v>56</v>
      </c>
      <c r="M6" s="2" t="s">
        <v>57</v>
      </c>
      <c r="N6" s="2" t="s">
        <v>58</v>
      </c>
    </row>
    <row r="7" spans="1:14" s="15" customFormat="1" ht="30.75" customHeight="1" x14ac:dyDescent="0.2">
      <c r="A7" s="25">
        <v>1</v>
      </c>
      <c r="B7" s="4" t="s">
        <v>3</v>
      </c>
      <c r="C7" s="9">
        <f>D7+E7+F7</f>
        <v>22103</v>
      </c>
      <c r="D7" s="9">
        <v>3957</v>
      </c>
      <c r="E7" s="9">
        <v>5176</v>
      </c>
      <c r="F7" s="9">
        <v>12970</v>
      </c>
      <c r="G7" s="9">
        <f>H7+I7+J7</f>
        <v>21027</v>
      </c>
      <c r="H7" s="9">
        <v>3756</v>
      </c>
      <c r="I7" s="9">
        <v>4843</v>
      </c>
      <c r="J7" s="9">
        <v>12428</v>
      </c>
      <c r="K7" s="9">
        <f>L7+M7+N7</f>
        <v>1440</v>
      </c>
      <c r="L7" s="9">
        <v>707</v>
      </c>
      <c r="M7" s="9">
        <v>605</v>
      </c>
      <c r="N7" s="9">
        <v>128</v>
      </c>
    </row>
    <row r="8" spans="1:14" ht="30.75" customHeight="1" x14ac:dyDescent="0.25">
      <c r="A8" s="25"/>
      <c r="B8" s="5" t="s">
        <v>3</v>
      </c>
      <c r="C8" s="8">
        <f t="shared" ref="C8:C71" si="0">D8+E8+F8</f>
        <v>15871</v>
      </c>
      <c r="D8" s="8">
        <v>1521</v>
      </c>
      <c r="E8" s="8">
        <v>2012</v>
      </c>
      <c r="F8" s="8">
        <v>12338</v>
      </c>
      <c r="G8" s="8">
        <f t="shared" ref="G8:G71" si="1">H8+I8+J8</f>
        <v>15190</v>
      </c>
      <c r="H8" s="8">
        <v>1469</v>
      </c>
      <c r="I8" s="8">
        <v>1863</v>
      </c>
      <c r="J8" s="8">
        <v>11858</v>
      </c>
      <c r="K8" s="8">
        <f t="shared" ref="K8:K71" si="2">L8+M8+N8</f>
        <v>519</v>
      </c>
      <c r="L8" s="8">
        <v>240</v>
      </c>
      <c r="M8" s="8">
        <v>226</v>
      </c>
      <c r="N8" s="8">
        <v>53</v>
      </c>
    </row>
    <row r="9" spans="1:14" ht="30.75" customHeight="1" x14ac:dyDescent="0.25">
      <c r="A9" s="25"/>
      <c r="B9" s="5" t="s">
        <v>4</v>
      </c>
      <c r="C9" s="8">
        <f t="shared" si="0"/>
        <v>6232</v>
      </c>
      <c r="D9" s="8">
        <v>2436</v>
      </c>
      <c r="E9" s="8">
        <v>3164</v>
      </c>
      <c r="F9" s="8">
        <v>632</v>
      </c>
      <c r="G9" s="8">
        <f t="shared" si="1"/>
        <v>5837</v>
      </c>
      <c r="H9" s="8">
        <v>2287</v>
      </c>
      <c r="I9" s="8">
        <v>2980</v>
      </c>
      <c r="J9" s="8">
        <v>570</v>
      </c>
      <c r="K9" s="8">
        <f t="shared" si="2"/>
        <v>921</v>
      </c>
      <c r="L9" s="8">
        <v>467</v>
      </c>
      <c r="M9" s="8">
        <v>379</v>
      </c>
      <c r="N9" s="8">
        <v>75</v>
      </c>
    </row>
    <row r="10" spans="1:14" s="15" customFormat="1" ht="28.5" customHeight="1" x14ac:dyDescent="0.2">
      <c r="A10" s="25">
        <v>2</v>
      </c>
      <c r="B10" s="4" t="s">
        <v>5</v>
      </c>
      <c r="C10" s="9">
        <v>13023</v>
      </c>
      <c r="D10" s="9">
        <v>91</v>
      </c>
      <c r="E10" s="9">
        <v>3229</v>
      </c>
      <c r="F10" s="9">
        <v>9703</v>
      </c>
      <c r="G10" s="9">
        <v>10272</v>
      </c>
      <c r="H10" s="9">
        <v>84</v>
      </c>
      <c r="I10" s="9">
        <v>2894</v>
      </c>
      <c r="J10" s="9">
        <v>7294</v>
      </c>
      <c r="K10" s="9">
        <v>2605</v>
      </c>
      <c r="L10" s="9">
        <v>18.200000000000003</v>
      </c>
      <c r="M10" s="9">
        <v>645.79999999999995</v>
      </c>
      <c r="N10" s="9">
        <v>1941</v>
      </c>
    </row>
    <row r="11" spans="1:14" ht="28.5" customHeight="1" x14ac:dyDescent="0.25">
      <c r="A11" s="25"/>
      <c r="B11" s="5" t="s">
        <v>5</v>
      </c>
      <c r="C11" s="8">
        <v>6471</v>
      </c>
      <c r="D11" s="8">
        <v>46</v>
      </c>
      <c r="E11" s="8">
        <v>1654</v>
      </c>
      <c r="F11" s="8">
        <v>4771</v>
      </c>
      <c r="G11" s="8">
        <v>5412</v>
      </c>
      <c r="H11" s="8">
        <v>40</v>
      </c>
      <c r="I11" s="8">
        <v>1563</v>
      </c>
      <c r="J11" s="8">
        <v>3809</v>
      </c>
      <c r="K11" s="8">
        <v>1295</v>
      </c>
      <c r="L11" s="8">
        <v>9.2000000000000011</v>
      </c>
      <c r="M11" s="8">
        <v>330.8</v>
      </c>
      <c r="N11" s="8">
        <v>955</v>
      </c>
    </row>
    <row r="12" spans="1:14" ht="28.5" customHeight="1" x14ac:dyDescent="0.25">
      <c r="A12" s="25"/>
      <c r="B12" s="5" t="s">
        <v>6</v>
      </c>
      <c r="C12" s="8">
        <v>6552</v>
      </c>
      <c r="D12" s="8">
        <v>45</v>
      </c>
      <c r="E12" s="8">
        <v>1575</v>
      </c>
      <c r="F12" s="8">
        <v>4932</v>
      </c>
      <c r="G12" s="8">
        <v>4860</v>
      </c>
      <c r="H12" s="8">
        <v>44</v>
      </c>
      <c r="I12" s="8">
        <v>1331</v>
      </c>
      <c r="J12" s="8">
        <v>3485</v>
      </c>
      <c r="K12" s="8">
        <v>1310</v>
      </c>
      <c r="L12" s="8">
        <v>9</v>
      </c>
      <c r="M12" s="8">
        <v>315</v>
      </c>
      <c r="N12" s="8">
        <v>986</v>
      </c>
    </row>
    <row r="13" spans="1:14" s="15" customFormat="1" ht="27.75" customHeight="1" x14ac:dyDescent="0.2">
      <c r="A13" s="25">
        <v>3</v>
      </c>
      <c r="B13" s="3" t="s">
        <v>7</v>
      </c>
      <c r="C13" s="9">
        <f t="shared" si="0"/>
        <v>13364</v>
      </c>
      <c r="D13" s="9">
        <v>100</v>
      </c>
      <c r="E13" s="9">
        <v>2598</v>
      </c>
      <c r="F13" s="9">
        <v>10666</v>
      </c>
      <c r="G13" s="9">
        <f t="shared" si="1"/>
        <v>12226</v>
      </c>
      <c r="H13" s="9">
        <v>87</v>
      </c>
      <c r="I13" s="9">
        <v>2382</v>
      </c>
      <c r="J13" s="9">
        <v>9757</v>
      </c>
      <c r="K13" s="9">
        <f t="shared" si="2"/>
        <v>625</v>
      </c>
      <c r="L13" s="9">
        <v>27</v>
      </c>
      <c r="M13" s="9">
        <v>287</v>
      </c>
      <c r="N13" s="9">
        <v>311</v>
      </c>
    </row>
    <row r="14" spans="1:14" ht="27.75" customHeight="1" x14ac:dyDescent="0.25">
      <c r="A14" s="25"/>
      <c r="B14" s="6" t="s">
        <v>8</v>
      </c>
      <c r="C14" s="8">
        <f t="shared" si="0"/>
        <v>4630</v>
      </c>
      <c r="D14" s="8">
        <v>46</v>
      </c>
      <c r="E14" s="8">
        <v>1132</v>
      </c>
      <c r="F14" s="8">
        <v>3452</v>
      </c>
      <c r="G14" s="8">
        <f t="shared" si="1"/>
        <v>4309</v>
      </c>
      <c r="H14" s="8">
        <v>46</v>
      </c>
      <c r="I14" s="8">
        <v>1021</v>
      </c>
      <c r="J14" s="8">
        <v>3242</v>
      </c>
      <c r="K14" s="8">
        <f t="shared" si="2"/>
        <v>174</v>
      </c>
      <c r="L14" s="8">
        <v>11</v>
      </c>
      <c r="M14" s="8">
        <v>116</v>
      </c>
      <c r="N14" s="8">
        <v>47</v>
      </c>
    </row>
    <row r="15" spans="1:14" ht="27.75" customHeight="1" x14ac:dyDescent="0.25">
      <c r="A15" s="25"/>
      <c r="B15" s="6" t="s">
        <v>7</v>
      </c>
      <c r="C15" s="8">
        <f t="shared" si="0"/>
        <v>8734</v>
      </c>
      <c r="D15" s="8">
        <v>54</v>
      </c>
      <c r="E15" s="8">
        <v>1466</v>
      </c>
      <c r="F15" s="8">
        <v>7214</v>
      </c>
      <c r="G15" s="8">
        <f t="shared" si="1"/>
        <v>7915</v>
      </c>
      <c r="H15" s="8">
        <v>41</v>
      </c>
      <c r="I15" s="8">
        <v>1361</v>
      </c>
      <c r="J15" s="8">
        <v>6513</v>
      </c>
      <c r="K15" s="8">
        <f t="shared" si="2"/>
        <v>451</v>
      </c>
      <c r="L15" s="8">
        <v>16</v>
      </c>
      <c r="M15" s="8">
        <v>171</v>
      </c>
      <c r="N15" s="8">
        <v>264</v>
      </c>
    </row>
    <row r="16" spans="1:14" s="15" customFormat="1" ht="27.75" customHeight="1" x14ac:dyDescent="0.2">
      <c r="A16" s="25">
        <v>4</v>
      </c>
      <c r="B16" s="3" t="s">
        <v>9</v>
      </c>
      <c r="C16" s="9">
        <f t="shared" si="0"/>
        <v>29207</v>
      </c>
      <c r="D16" s="9">
        <f>D17+D18+D19</f>
        <v>147</v>
      </c>
      <c r="E16" s="9">
        <f t="shared" ref="E16:N16" si="3">E17+E18+E19</f>
        <v>4082</v>
      </c>
      <c r="F16" s="9">
        <f t="shared" si="3"/>
        <v>24978</v>
      </c>
      <c r="G16" s="9">
        <f t="shared" si="1"/>
        <v>22722</v>
      </c>
      <c r="H16" s="9">
        <f t="shared" si="3"/>
        <v>147</v>
      </c>
      <c r="I16" s="9">
        <f t="shared" si="3"/>
        <v>3669</v>
      </c>
      <c r="J16" s="9">
        <f t="shared" si="3"/>
        <v>18906</v>
      </c>
      <c r="K16" s="9">
        <f t="shared" si="2"/>
        <v>298</v>
      </c>
      <c r="L16" s="9">
        <f t="shared" si="3"/>
        <v>9</v>
      </c>
      <c r="M16" s="9">
        <f t="shared" si="3"/>
        <v>205</v>
      </c>
      <c r="N16" s="9">
        <f t="shared" si="3"/>
        <v>84</v>
      </c>
    </row>
    <row r="17" spans="1:14" ht="27.75" customHeight="1" x14ac:dyDescent="0.25">
      <c r="A17" s="25"/>
      <c r="B17" s="6" t="s">
        <v>10</v>
      </c>
      <c r="C17" s="8">
        <f t="shared" si="0"/>
        <v>14155</v>
      </c>
      <c r="D17" s="8">
        <v>44</v>
      </c>
      <c r="E17" s="8">
        <v>1235</v>
      </c>
      <c r="F17" s="8">
        <v>12876</v>
      </c>
      <c r="G17" s="8">
        <f t="shared" si="1"/>
        <v>9035</v>
      </c>
      <c r="H17" s="8">
        <v>44</v>
      </c>
      <c r="I17" s="8">
        <v>1060</v>
      </c>
      <c r="J17" s="8">
        <v>7931</v>
      </c>
      <c r="K17" s="8">
        <f t="shared" si="2"/>
        <v>68</v>
      </c>
      <c r="L17" s="8">
        <v>7</v>
      </c>
      <c r="M17" s="8">
        <v>42</v>
      </c>
      <c r="N17" s="8">
        <v>19</v>
      </c>
    </row>
    <row r="18" spans="1:14" ht="27.75" customHeight="1" x14ac:dyDescent="0.25">
      <c r="A18" s="25"/>
      <c r="B18" s="6" t="s">
        <v>9</v>
      </c>
      <c r="C18" s="8">
        <f t="shared" si="0"/>
        <v>9832</v>
      </c>
      <c r="D18" s="8">
        <v>43</v>
      </c>
      <c r="E18" s="8">
        <v>1485</v>
      </c>
      <c r="F18" s="8">
        <v>8304</v>
      </c>
      <c r="G18" s="8">
        <f t="shared" si="1"/>
        <v>8850</v>
      </c>
      <c r="H18" s="8">
        <v>43</v>
      </c>
      <c r="I18" s="8">
        <v>1381</v>
      </c>
      <c r="J18" s="8">
        <v>7426</v>
      </c>
      <c r="K18" s="8">
        <f t="shared" si="2"/>
        <v>70</v>
      </c>
      <c r="L18" s="8">
        <v>2</v>
      </c>
      <c r="M18" s="8">
        <v>61</v>
      </c>
      <c r="N18" s="8">
        <v>7</v>
      </c>
    </row>
    <row r="19" spans="1:14" ht="27.75" customHeight="1" x14ac:dyDescent="0.25">
      <c r="A19" s="25"/>
      <c r="B19" s="6" t="s">
        <v>11</v>
      </c>
      <c r="C19" s="8">
        <f t="shared" si="0"/>
        <v>5220</v>
      </c>
      <c r="D19" s="8">
        <v>60</v>
      </c>
      <c r="E19" s="8">
        <v>1362</v>
      </c>
      <c r="F19" s="8">
        <v>3798</v>
      </c>
      <c r="G19" s="8">
        <f t="shared" si="1"/>
        <v>4837</v>
      </c>
      <c r="H19" s="8">
        <v>60</v>
      </c>
      <c r="I19" s="8">
        <v>1228</v>
      </c>
      <c r="J19" s="8">
        <v>3549</v>
      </c>
      <c r="K19" s="8">
        <f t="shared" si="2"/>
        <v>160</v>
      </c>
      <c r="L19" s="8">
        <v>0</v>
      </c>
      <c r="M19" s="8">
        <v>102</v>
      </c>
      <c r="N19" s="8">
        <v>58</v>
      </c>
    </row>
    <row r="20" spans="1:14" s="15" customFormat="1" ht="28.5" customHeight="1" x14ac:dyDescent="0.2">
      <c r="A20" s="25">
        <v>5</v>
      </c>
      <c r="B20" s="3" t="s">
        <v>12</v>
      </c>
      <c r="C20" s="9">
        <f t="shared" si="0"/>
        <v>67625</v>
      </c>
      <c r="D20" s="9">
        <f>D21+D22</f>
        <v>4554</v>
      </c>
      <c r="E20" s="9">
        <f t="shared" ref="E20:N20" si="4">E21+E22</f>
        <v>7124</v>
      </c>
      <c r="F20" s="9">
        <f t="shared" si="4"/>
        <v>55947</v>
      </c>
      <c r="G20" s="9">
        <f t="shared" si="1"/>
        <v>62840</v>
      </c>
      <c r="H20" s="9">
        <f t="shared" si="4"/>
        <v>3879</v>
      </c>
      <c r="I20" s="9">
        <f t="shared" si="4"/>
        <v>5623</v>
      </c>
      <c r="J20" s="9">
        <f t="shared" si="4"/>
        <v>53338</v>
      </c>
      <c r="K20" s="9">
        <f t="shared" si="2"/>
        <v>986</v>
      </c>
      <c r="L20" s="9">
        <f t="shared" si="4"/>
        <v>30</v>
      </c>
      <c r="M20" s="9">
        <f t="shared" si="4"/>
        <v>189</v>
      </c>
      <c r="N20" s="9">
        <f t="shared" si="4"/>
        <v>767</v>
      </c>
    </row>
    <row r="21" spans="1:14" ht="28.5" customHeight="1" x14ac:dyDescent="0.25">
      <c r="A21" s="25"/>
      <c r="B21" s="6" t="s">
        <v>12</v>
      </c>
      <c r="C21" s="8">
        <f t="shared" si="0"/>
        <v>27434</v>
      </c>
      <c r="D21" s="7">
        <v>1456</v>
      </c>
      <c r="E21" s="7">
        <v>2324</v>
      </c>
      <c r="F21" s="7">
        <v>23654</v>
      </c>
      <c r="G21" s="8">
        <f t="shared" si="1"/>
        <v>24960</v>
      </c>
      <c r="H21" s="7">
        <v>1426</v>
      </c>
      <c r="I21" s="7">
        <v>1332</v>
      </c>
      <c r="J21" s="7">
        <v>22202</v>
      </c>
      <c r="K21" s="8">
        <f t="shared" si="2"/>
        <v>146</v>
      </c>
      <c r="L21" s="7">
        <v>23</v>
      </c>
      <c r="M21" s="7">
        <v>50</v>
      </c>
      <c r="N21" s="7">
        <v>73</v>
      </c>
    </row>
    <row r="22" spans="1:14" ht="28.5" customHeight="1" x14ac:dyDescent="0.25">
      <c r="A22" s="25"/>
      <c r="B22" s="6" t="s">
        <v>13</v>
      </c>
      <c r="C22" s="8">
        <f t="shared" si="0"/>
        <v>40191</v>
      </c>
      <c r="D22" s="10">
        <v>3098</v>
      </c>
      <c r="E22" s="10">
        <v>4800</v>
      </c>
      <c r="F22" s="10">
        <v>32293</v>
      </c>
      <c r="G22" s="8">
        <f t="shared" si="1"/>
        <v>37880</v>
      </c>
      <c r="H22" s="10">
        <v>2453</v>
      </c>
      <c r="I22" s="10">
        <v>4291</v>
      </c>
      <c r="J22" s="10">
        <v>31136</v>
      </c>
      <c r="K22" s="8">
        <f t="shared" si="2"/>
        <v>840</v>
      </c>
      <c r="L22" s="10">
        <v>7</v>
      </c>
      <c r="M22" s="10">
        <v>139</v>
      </c>
      <c r="N22" s="10">
        <v>694</v>
      </c>
    </row>
    <row r="23" spans="1:14" s="15" customFormat="1" ht="28.5" customHeight="1" x14ac:dyDescent="0.2">
      <c r="A23" s="25">
        <v>6</v>
      </c>
      <c r="B23" s="3" t="s">
        <v>14</v>
      </c>
      <c r="C23" s="9">
        <f t="shared" si="0"/>
        <v>11695</v>
      </c>
      <c r="D23" s="9">
        <f>D24+D25</f>
        <v>113</v>
      </c>
      <c r="E23" s="9">
        <f t="shared" ref="E23:N23" si="5">E24+E25</f>
        <v>2378</v>
      </c>
      <c r="F23" s="9">
        <f t="shared" si="5"/>
        <v>9204</v>
      </c>
      <c r="G23" s="9">
        <f t="shared" si="5"/>
        <v>9924</v>
      </c>
      <c r="H23" s="9">
        <f t="shared" si="5"/>
        <v>113</v>
      </c>
      <c r="I23" s="9">
        <f t="shared" si="5"/>
        <v>2103</v>
      </c>
      <c r="J23" s="9">
        <f t="shared" si="5"/>
        <v>7708</v>
      </c>
      <c r="K23" s="9">
        <f t="shared" si="5"/>
        <v>339</v>
      </c>
      <c r="L23" s="9">
        <f t="shared" si="5"/>
        <v>5</v>
      </c>
      <c r="M23" s="9">
        <f t="shared" si="5"/>
        <v>158</v>
      </c>
      <c r="N23" s="9">
        <f t="shared" si="5"/>
        <v>176</v>
      </c>
    </row>
    <row r="24" spans="1:14" ht="29.25" customHeight="1" x14ac:dyDescent="0.25">
      <c r="A24" s="25"/>
      <c r="B24" s="6" t="s">
        <v>14</v>
      </c>
      <c r="C24" s="8">
        <f t="shared" si="0"/>
        <v>5219</v>
      </c>
      <c r="D24" s="8">
        <f>13+35</f>
        <v>48</v>
      </c>
      <c r="E24" s="8">
        <f>804+298-35</f>
        <v>1067</v>
      </c>
      <c r="F24" s="8">
        <f>3901+203</f>
        <v>4104</v>
      </c>
      <c r="G24" s="8">
        <f>H24+I24+J24</f>
        <v>4626</v>
      </c>
      <c r="H24" s="8">
        <f>13+35</f>
        <v>48</v>
      </c>
      <c r="I24" s="8">
        <f>814-54+278-35</f>
        <v>1003</v>
      </c>
      <c r="J24" s="8">
        <f>3394+181</f>
        <v>3575</v>
      </c>
      <c r="K24" s="8">
        <f>L24+M24+N24</f>
        <v>86</v>
      </c>
      <c r="L24" s="8"/>
      <c r="M24" s="8">
        <f>32+12</f>
        <v>44</v>
      </c>
      <c r="N24" s="8">
        <f>39+3</f>
        <v>42</v>
      </c>
    </row>
    <row r="25" spans="1:14" ht="35.450000000000003" customHeight="1" x14ac:dyDescent="0.25">
      <c r="A25" s="25"/>
      <c r="B25" s="6" t="s">
        <v>15</v>
      </c>
      <c r="C25" s="8">
        <f t="shared" si="0"/>
        <v>6476</v>
      </c>
      <c r="D25" s="8">
        <v>65</v>
      </c>
      <c r="E25" s="8">
        <f>1075+301-65</f>
        <v>1311</v>
      </c>
      <c r="F25" s="8">
        <f>4550+386+91+73</f>
        <v>5100</v>
      </c>
      <c r="G25" s="8">
        <f>H25+I25+J25</f>
        <v>5298</v>
      </c>
      <c r="H25" s="8">
        <v>65</v>
      </c>
      <c r="I25" s="8">
        <f xml:space="preserve"> 903+262-65</f>
        <v>1100</v>
      </c>
      <c r="J25" s="8">
        <f xml:space="preserve"> 4006+127</f>
        <v>4133</v>
      </c>
      <c r="K25" s="8">
        <f>L25+M25+N25</f>
        <v>253</v>
      </c>
      <c r="L25" s="8">
        <v>5</v>
      </c>
      <c r="M25" s="8">
        <v>114</v>
      </c>
      <c r="N25" s="8">
        <v>134</v>
      </c>
    </row>
    <row r="26" spans="1:14" s="15" customFormat="1" ht="29.25" customHeight="1" x14ac:dyDescent="0.2">
      <c r="A26" s="25">
        <v>7</v>
      </c>
      <c r="B26" s="3" t="s">
        <v>16</v>
      </c>
      <c r="C26" s="9">
        <f t="shared" si="0"/>
        <v>64598</v>
      </c>
      <c r="D26" s="9">
        <f>D27+D28</f>
        <v>4528</v>
      </c>
      <c r="E26" s="9">
        <f t="shared" ref="E26:N26" si="6">E27+E28</f>
        <v>7613</v>
      </c>
      <c r="F26" s="9">
        <f t="shared" si="6"/>
        <v>52457</v>
      </c>
      <c r="G26" s="9">
        <f t="shared" si="1"/>
        <v>61932</v>
      </c>
      <c r="H26" s="9">
        <f t="shared" si="6"/>
        <v>4468</v>
      </c>
      <c r="I26" s="9">
        <f t="shared" si="6"/>
        <v>6508</v>
      </c>
      <c r="J26" s="9">
        <f t="shared" si="6"/>
        <v>50956</v>
      </c>
      <c r="K26" s="9">
        <f t="shared" si="2"/>
        <v>55170</v>
      </c>
      <c r="L26" s="9">
        <f t="shared" si="6"/>
        <v>2288</v>
      </c>
      <c r="M26" s="9">
        <f t="shared" si="6"/>
        <v>1926</v>
      </c>
      <c r="N26" s="9">
        <f t="shared" si="6"/>
        <v>50956</v>
      </c>
    </row>
    <row r="27" spans="1:14" ht="36" customHeight="1" x14ac:dyDescent="0.25">
      <c r="A27" s="25"/>
      <c r="B27" s="6" t="s">
        <v>16</v>
      </c>
      <c r="C27" s="8">
        <f t="shared" si="0"/>
        <v>31367</v>
      </c>
      <c r="D27" s="8">
        <v>1960</v>
      </c>
      <c r="E27" s="8">
        <v>4124</v>
      </c>
      <c r="F27" s="8">
        <v>25283</v>
      </c>
      <c r="G27" s="8">
        <f t="shared" si="1"/>
        <v>29851</v>
      </c>
      <c r="H27" s="8">
        <v>1982</v>
      </c>
      <c r="I27" s="8">
        <v>3568</v>
      </c>
      <c r="J27" s="8">
        <v>24301</v>
      </c>
      <c r="K27" s="8">
        <f t="shared" si="2"/>
        <v>26901</v>
      </c>
      <c r="L27" s="8">
        <v>1682</v>
      </c>
      <c r="M27" s="8">
        <v>918</v>
      </c>
      <c r="N27" s="8">
        <v>24301</v>
      </c>
    </row>
    <row r="28" spans="1:14" ht="36" customHeight="1" x14ac:dyDescent="0.25">
      <c r="A28" s="25"/>
      <c r="B28" s="6" t="s">
        <v>17</v>
      </c>
      <c r="C28" s="8">
        <f t="shared" si="0"/>
        <v>33231</v>
      </c>
      <c r="D28" s="8">
        <v>2568</v>
      </c>
      <c r="E28" s="8">
        <v>3489</v>
      </c>
      <c r="F28" s="8">
        <v>27174</v>
      </c>
      <c r="G28" s="8">
        <f t="shared" si="1"/>
        <v>32081</v>
      </c>
      <c r="H28" s="8">
        <v>2486</v>
      </c>
      <c r="I28" s="8">
        <v>2940</v>
      </c>
      <c r="J28" s="8">
        <v>26655</v>
      </c>
      <c r="K28" s="8">
        <f t="shared" si="2"/>
        <v>28269</v>
      </c>
      <c r="L28" s="8">
        <v>606</v>
      </c>
      <c r="M28" s="8">
        <v>1008</v>
      </c>
      <c r="N28" s="8">
        <v>26655</v>
      </c>
    </row>
    <row r="29" spans="1:14" s="15" customFormat="1" ht="36" customHeight="1" x14ac:dyDescent="0.2">
      <c r="A29" s="25">
        <v>8</v>
      </c>
      <c r="B29" s="3" t="s">
        <v>18</v>
      </c>
      <c r="C29" s="9">
        <f>C30+C31+C32</f>
        <v>80606</v>
      </c>
      <c r="D29" s="9">
        <f t="shared" ref="D29:N29" si="7">D30+D31+D32</f>
        <v>4639</v>
      </c>
      <c r="E29" s="9">
        <f t="shared" si="7"/>
        <v>11283</v>
      </c>
      <c r="F29" s="9">
        <f t="shared" si="7"/>
        <v>64684</v>
      </c>
      <c r="G29" s="9">
        <f t="shared" si="7"/>
        <v>75042</v>
      </c>
      <c r="H29" s="9">
        <f t="shared" si="7"/>
        <v>4307</v>
      </c>
      <c r="I29" s="9">
        <f t="shared" si="7"/>
        <v>10224</v>
      </c>
      <c r="J29" s="9">
        <f t="shared" si="7"/>
        <v>60511</v>
      </c>
      <c r="K29" s="9">
        <f t="shared" si="7"/>
        <v>2936</v>
      </c>
      <c r="L29" s="9">
        <f t="shared" si="7"/>
        <v>949</v>
      </c>
      <c r="M29" s="9">
        <f t="shared" si="7"/>
        <v>1121</v>
      </c>
      <c r="N29" s="9">
        <f t="shared" si="7"/>
        <v>866</v>
      </c>
    </row>
    <row r="30" spans="1:14" ht="36" customHeight="1" x14ac:dyDescent="0.25">
      <c r="A30" s="25"/>
      <c r="B30" s="6" t="s">
        <v>19</v>
      </c>
      <c r="C30" s="8">
        <f>D30+E30+F30</f>
        <v>19343</v>
      </c>
      <c r="D30" s="8">
        <v>1071</v>
      </c>
      <c r="E30" s="8">
        <f>3974-D30</f>
        <v>2903</v>
      </c>
      <c r="F30" s="8">
        <v>15369</v>
      </c>
      <c r="G30" s="8">
        <f>H30+I30+J30</f>
        <v>18350</v>
      </c>
      <c r="H30" s="8">
        <v>1030</v>
      </c>
      <c r="I30" s="8">
        <f>3653-H30</f>
        <v>2623</v>
      </c>
      <c r="J30" s="8">
        <v>14697</v>
      </c>
      <c r="K30" s="8">
        <f>L30+M30+N30</f>
        <v>455</v>
      </c>
      <c r="L30" s="8">
        <v>257</v>
      </c>
      <c r="M30" s="8">
        <f>341-L30</f>
        <v>84</v>
      </c>
      <c r="N30" s="8">
        <v>114</v>
      </c>
    </row>
    <row r="31" spans="1:14" ht="36" customHeight="1" x14ac:dyDescent="0.25">
      <c r="A31" s="25"/>
      <c r="B31" s="6" t="s">
        <v>18</v>
      </c>
      <c r="C31" s="8">
        <f>D31+E31+F31</f>
        <v>23700</v>
      </c>
      <c r="D31" s="8">
        <v>1345</v>
      </c>
      <c r="E31" s="8">
        <f>4773-D31</f>
        <v>3428</v>
      </c>
      <c r="F31" s="8">
        <v>18927</v>
      </c>
      <c r="G31" s="8">
        <f>H31+I31+J31</f>
        <v>22717</v>
      </c>
      <c r="H31" s="8">
        <v>1283</v>
      </c>
      <c r="I31" s="8">
        <f>4507-H31</f>
        <v>3224</v>
      </c>
      <c r="J31" s="8">
        <v>18210</v>
      </c>
      <c r="K31" s="8">
        <f>L31+M31+N31</f>
        <v>1172</v>
      </c>
      <c r="L31" s="8">
        <v>338</v>
      </c>
      <c r="M31" s="8">
        <f>179+68</f>
        <v>247</v>
      </c>
      <c r="N31" s="8">
        <v>587</v>
      </c>
    </row>
    <row r="32" spans="1:14" ht="36" customHeight="1" x14ac:dyDescent="0.25">
      <c r="A32" s="25"/>
      <c r="B32" s="6" t="s">
        <v>20</v>
      </c>
      <c r="C32" s="8">
        <f>D32+E32+F32</f>
        <v>37563</v>
      </c>
      <c r="D32" s="8">
        <v>2223</v>
      </c>
      <c r="E32" s="8">
        <f>7175-D32</f>
        <v>4952</v>
      </c>
      <c r="F32" s="8">
        <v>30388</v>
      </c>
      <c r="G32" s="8">
        <f>H32+I32+J32</f>
        <v>33975</v>
      </c>
      <c r="H32" s="8">
        <v>1994</v>
      </c>
      <c r="I32" s="8">
        <f>6371-H32</f>
        <v>4377</v>
      </c>
      <c r="J32" s="8">
        <v>27604</v>
      </c>
      <c r="K32" s="8">
        <f>L32+M32+N32</f>
        <v>1309</v>
      </c>
      <c r="L32" s="8">
        <v>354</v>
      </c>
      <c r="M32" s="8">
        <f>343+447</f>
        <v>790</v>
      </c>
      <c r="N32" s="8">
        <v>165</v>
      </c>
    </row>
    <row r="33" spans="1:14" s="15" customFormat="1" ht="30.2" customHeight="1" x14ac:dyDescent="0.2">
      <c r="A33" s="25">
        <v>9</v>
      </c>
      <c r="B33" s="4" t="s">
        <v>21</v>
      </c>
      <c r="C33" s="9">
        <f t="shared" si="0"/>
        <v>54866</v>
      </c>
      <c r="D33" s="9">
        <v>2862</v>
      </c>
      <c r="E33" s="9">
        <v>7848</v>
      </c>
      <c r="F33" s="9">
        <v>44156</v>
      </c>
      <c r="G33" s="9">
        <f t="shared" si="1"/>
        <v>50778</v>
      </c>
      <c r="H33" s="9">
        <v>2747</v>
      </c>
      <c r="I33" s="9">
        <v>7154</v>
      </c>
      <c r="J33" s="9">
        <v>40877</v>
      </c>
      <c r="K33" s="9">
        <f t="shared" si="2"/>
        <v>205</v>
      </c>
      <c r="L33" s="9">
        <v>0</v>
      </c>
      <c r="M33" s="9">
        <f>M34+M35</f>
        <v>56</v>
      </c>
      <c r="N33" s="9">
        <f>N34+N35</f>
        <v>149</v>
      </c>
    </row>
    <row r="34" spans="1:14" ht="30.2" customHeight="1" x14ac:dyDescent="0.25">
      <c r="A34" s="25"/>
      <c r="B34" s="5" t="s">
        <v>22</v>
      </c>
      <c r="C34" s="8">
        <f t="shared" si="0"/>
        <v>29852</v>
      </c>
      <c r="D34" s="8">
        <v>1582</v>
      </c>
      <c r="E34" s="8">
        <v>3983</v>
      </c>
      <c r="F34" s="8">
        <v>24287</v>
      </c>
      <c r="G34" s="8">
        <f t="shared" si="1"/>
        <v>27794</v>
      </c>
      <c r="H34" s="8">
        <v>1515</v>
      </c>
      <c r="I34" s="8">
        <v>3673</v>
      </c>
      <c r="J34" s="8">
        <v>22606</v>
      </c>
      <c r="K34" s="8">
        <f t="shared" si="2"/>
        <v>198</v>
      </c>
      <c r="L34" s="8">
        <v>0</v>
      </c>
      <c r="M34" s="8">
        <v>49</v>
      </c>
      <c r="N34" s="8">
        <v>149</v>
      </c>
    </row>
    <row r="35" spans="1:14" ht="30.2" customHeight="1" x14ac:dyDescent="0.25">
      <c r="A35" s="25"/>
      <c r="B35" s="6" t="s">
        <v>21</v>
      </c>
      <c r="C35" s="8">
        <f t="shared" si="0"/>
        <v>25014</v>
      </c>
      <c r="D35" s="8">
        <v>1280</v>
      </c>
      <c r="E35" s="8">
        <v>3865</v>
      </c>
      <c r="F35" s="8">
        <v>19869</v>
      </c>
      <c r="G35" s="8">
        <f t="shared" si="1"/>
        <v>22984</v>
      </c>
      <c r="H35" s="8">
        <v>1232</v>
      </c>
      <c r="I35" s="8">
        <v>3481</v>
      </c>
      <c r="J35" s="8">
        <v>18271</v>
      </c>
      <c r="K35" s="8">
        <f t="shared" si="2"/>
        <v>7</v>
      </c>
      <c r="L35" s="8">
        <v>0</v>
      </c>
      <c r="M35" s="8">
        <v>7</v>
      </c>
      <c r="N35" s="8">
        <v>0</v>
      </c>
    </row>
    <row r="36" spans="1:14" s="15" customFormat="1" ht="33.75" customHeight="1" x14ac:dyDescent="0.2">
      <c r="A36" s="25">
        <v>10</v>
      </c>
      <c r="B36" s="3" t="s">
        <v>23</v>
      </c>
      <c r="C36" s="9">
        <f t="shared" si="0"/>
        <v>58031</v>
      </c>
      <c r="D36" s="9">
        <v>4964</v>
      </c>
      <c r="E36" s="9">
        <v>8176</v>
      </c>
      <c r="F36" s="9">
        <v>44891</v>
      </c>
      <c r="G36" s="9">
        <f t="shared" si="1"/>
        <v>52936</v>
      </c>
      <c r="H36" s="9">
        <v>4661</v>
      </c>
      <c r="I36" s="9">
        <v>7359</v>
      </c>
      <c r="J36" s="9">
        <v>40916</v>
      </c>
      <c r="K36" s="9">
        <f t="shared" si="2"/>
        <v>5749</v>
      </c>
      <c r="L36" s="9">
        <v>900</v>
      </c>
      <c r="M36" s="9">
        <v>1195</v>
      </c>
      <c r="N36" s="9">
        <v>3654</v>
      </c>
    </row>
    <row r="37" spans="1:14" ht="33.75" customHeight="1" x14ac:dyDescent="0.25">
      <c r="A37" s="25"/>
      <c r="B37" s="6" t="s">
        <v>23</v>
      </c>
      <c r="C37" s="8">
        <f t="shared" si="0"/>
        <v>20730</v>
      </c>
      <c r="D37" s="8">
        <v>1061</v>
      </c>
      <c r="E37" s="8">
        <v>2530</v>
      </c>
      <c r="F37" s="8">
        <v>17139</v>
      </c>
      <c r="G37" s="8">
        <f t="shared" si="1"/>
        <v>19508</v>
      </c>
      <c r="H37" s="8">
        <v>1053</v>
      </c>
      <c r="I37" s="8">
        <v>2359</v>
      </c>
      <c r="J37" s="8">
        <v>16096</v>
      </c>
      <c r="K37" s="8">
        <f t="shared" si="2"/>
        <v>3234</v>
      </c>
      <c r="L37" s="8">
        <v>170</v>
      </c>
      <c r="M37" s="8">
        <v>314</v>
      </c>
      <c r="N37" s="8">
        <v>2750</v>
      </c>
    </row>
    <row r="38" spans="1:14" ht="33.75" customHeight="1" x14ac:dyDescent="0.25">
      <c r="A38" s="25"/>
      <c r="B38" s="6" t="s">
        <v>24</v>
      </c>
      <c r="C38" s="8">
        <f t="shared" si="0"/>
        <v>37301</v>
      </c>
      <c r="D38" s="8">
        <v>3903</v>
      </c>
      <c r="E38" s="8">
        <v>5646</v>
      </c>
      <c r="F38" s="8">
        <v>27752</v>
      </c>
      <c r="G38" s="8">
        <f t="shared" si="1"/>
        <v>33428</v>
      </c>
      <c r="H38" s="8">
        <v>3608</v>
      </c>
      <c r="I38" s="8">
        <v>5000</v>
      </c>
      <c r="J38" s="8">
        <v>24820</v>
      </c>
      <c r="K38" s="8">
        <f t="shared" si="2"/>
        <v>2515</v>
      </c>
      <c r="L38" s="8">
        <v>730</v>
      </c>
      <c r="M38" s="8">
        <v>881</v>
      </c>
      <c r="N38" s="8">
        <v>904</v>
      </c>
    </row>
    <row r="39" spans="1:14" s="15" customFormat="1" ht="24.75" customHeight="1" x14ac:dyDescent="0.2">
      <c r="A39" s="25">
        <v>11</v>
      </c>
      <c r="B39" s="4" t="s">
        <v>25</v>
      </c>
      <c r="C39" s="9">
        <f t="shared" si="0"/>
        <v>11483</v>
      </c>
      <c r="D39" s="9">
        <v>30</v>
      </c>
      <c r="E39" s="9">
        <v>2281</v>
      </c>
      <c r="F39" s="9">
        <v>9172</v>
      </c>
      <c r="G39" s="9">
        <f t="shared" si="1"/>
        <v>11037</v>
      </c>
      <c r="H39" s="9">
        <v>28</v>
      </c>
      <c r="I39" s="9">
        <v>2095</v>
      </c>
      <c r="J39" s="9">
        <v>8914</v>
      </c>
      <c r="K39" s="9">
        <f t="shared" si="2"/>
        <v>351</v>
      </c>
      <c r="L39" s="9">
        <v>11</v>
      </c>
      <c r="M39" s="9">
        <v>249</v>
      </c>
      <c r="N39" s="9">
        <v>91</v>
      </c>
    </row>
    <row r="40" spans="1:14" ht="24.75" customHeight="1" x14ac:dyDescent="0.25">
      <c r="A40" s="25"/>
      <c r="B40" s="5" t="s">
        <v>26</v>
      </c>
      <c r="C40" s="8">
        <f t="shared" si="0"/>
        <v>4790</v>
      </c>
      <c r="D40" s="8">
        <v>15</v>
      </c>
      <c r="E40" s="8">
        <v>1125</v>
      </c>
      <c r="F40" s="8">
        <v>3650</v>
      </c>
      <c r="G40" s="8">
        <f t="shared" si="1"/>
        <v>4590</v>
      </c>
      <c r="H40" s="8">
        <v>14</v>
      </c>
      <c r="I40" s="8">
        <v>1060</v>
      </c>
      <c r="J40" s="8">
        <v>3516</v>
      </c>
      <c r="K40" s="8">
        <f t="shared" si="2"/>
        <v>84</v>
      </c>
      <c r="L40" s="8">
        <v>10</v>
      </c>
      <c r="M40" s="8">
        <v>64</v>
      </c>
      <c r="N40" s="8">
        <v>10</v>
      </c>
    </row>
    <row r="41" spans="1:14" ht="24.75" customHeight="1" x14ac:dyDescent="0.25">
      <c r="A41" s="25"/>
      <c r="B41" s="5" t="s">
        <v>25</v>
      </c>
      <c r="C41" s="8">
        <f t="shared" si="0"/>
        <v>6693</v>
      </c>
      <c r="D41" s="8">
        <v>15</v>
      </c>
      <c r="E41" s="8">
        <v>1156</v>
      </c>
      <c r="F41" s="8">
        <v>5522</v>
      </c>
      <c r="G41" s="8">
        <f t="shared" si="1"/>
        <v>6447</v>
      </c>
      <c r="H41" s="8">
        <v>14</v>
      </c>
      <c r="I41" s="8">
        <v>1035</v>
      </c>
      <c r="J41" s="8">
        <v>5398</v>
      </c>
      <c r="K41" s="8">
        <f t="shared" si="2"/>
        <v>267</v>
      </c>
      <c r="L41" s="8">
        <v>1</v>
      </c>
      <c r="M41" s="8">
        <v>185</v>
      </c>
      <c r="N41" s="8">
        <v>81</v>
      </c>
    </row>
    <row r="42" spans="1:14" s="15" customFormat="1" ht="28.5" customHeight="1" x14ac:dyDescent="0.2">
      <c r="A42" s="25">
        <v>12</v>
      </c>
      <c r="B42" s="4" t="s">
        <v>27</v>
      </c>
      <c r="C42" s="9">
        <f t="shared" si="0"/>
        <v>17425</v>
      </c>
      <c r="D42" s="9">
        <v>97</v>
      </c>
      <c r="E42" s="9">
        <v>3065</v>
      </c>
      <c r="F42" s="9">
        <v>14263</v>
      </c>
      <c r="G42" s="9">
        <f t="shared" si="1"/>
        <v>15892</v>
      </c>
      <c r="H42" s="9">
        <v>96</v>
      </c>
      <c r="I42" s="9">
        <v>2755</v>
      </c>
      <c r="J42" s="9">
        <v>13041</v>
      </c>
      <c r="K42" s="9">
        <f t="shared" si="2"/>
        <v>395</v>
      </c>
      <c r="L42" s="9">
        <v>0</v>
      </c>
      <c r="M42" s="9">
        <v>293</v>
      </c>
      <c r="N42" s="9">
        <v>102</v>
      </c>
    </row>
    <row r="43" spans="1:14" ht="29.25" customHeight="1" x14ac:dyDescent="0.25">
      <c r="A43" s="25"/>
      <c r="B43" s="5" t="s">
        <v>27</v>
      </c>
      <c r="C43" s="8">
        <f t="shared" si="0"/>
        <v>8338</v>
      </c>
      <c r="D43" s="18">
        <v>52</v>
      </c>
      <c r="E43" s="18">
        <v>1520</v>
      </c>
      <c r="F43" s="18">
        <v>6766</v>
      </c>
      <c r="G43" s="19">
        <f t="shared" si="1"/>
        <v>8057</v>
      </c>
      <c r="H43" s="12">
        <v>52</v>
      </c>
      <c r="I43" s="12">
        <v>1407</v>
      </c>
      <c r="J43" s="12">
        <v>6598</v>
      </c>
      <c r="K43" s="8">
        <f t="shared" si="2"/>
        <v>239</v>
      </c>
      <c r="L43" s="12">
        <v>0</v>
      </c>
      <c r="M43" s="12">
        <v>202</v>
      </c>
      <c r="N43" s="8">
        <v>37</v>
      </c>
    </row>
    <row r="44" spans="1:14" ht="29.25" customHeight="1" x14ac:dyDescent="0.25">
      <c r="A44" s="25"/>
      <c r="B44" s="5" t="s">
        <v>28</v>
      </c>
      <c r="C44" s="8">
        <f t="shared" si="0"/>
        <v>9087</v>
      </c>
      <c r="D44" s="8">
        <v>45</v>
      </c>
      <c r="E44" s="8">
        <v>1545</v>
      </c>
      <c r="F44" s="8">
        <v>7497</v>
      </c>
      <c r="G44" s="8">
        <f t="shared" si="1"/>
        <v>7835</v>
      </c>
      <c r="H44" s="17">
        <v>44</v>
      </c>
      <c r="I44" s="12">
        <v>1348</v>
      </c>
      <c r="J44" s="12">
        <v>6443</v>
      </c>
      <c r="K44" s="8">
        <f t="shared" si="2"/>
        <v>156</v>
      </c>
      <c r="L44" s="8">
        <v>0</v>
      </c>
      <c r="M44" s="8">
        <v>91</v>
      </c>
      <c r="N44" s="8">
        <v>65</v>
      </c>
    </row>
    <row r="45" spans="1:14" s="15" customFormat="1" ht="29.25" customHeight="1" x14ac:dyDescent="0.2">
      <c r="A45" s="25">
        <v>13</v>
      </c>
      <c r="B45" s="4" t="s">
        <v>29</v>
      </c>
      <c r="C45" s="9">
        <f>D45+E45+F45</f>
        <v>36972</v>
      </c>
      <c r="D45" s="9">
        <f>D46+D47</f>
        <v>81</v>
      </c>
      <c r="E45" s="9">
        <f>E46+E47</f>
        <v>3412</v>
      </c>
      <c r="F45" s="9">
        <f>F46+F47</f>
        <v>33479</v>
      </c>
      <c r="G45" s="9">
        <f t="shared" si="1"/>
        <v>33350</v>
      </c>
      <c r="H45" s="9">
        <f>H46+H47</f>
        <v>75</v>
      </c>
      <c r="I45" s="9">
        <f t="shared" ref="I45:J45" si="8">I46+I47</f>
        <v>3028</v>
      </c>
      <c r="J45" s="9">
        <f t="shared" si="8"/>
        <v>30247</v>
      </c>
      <c r="K45" s="9">
        <f t="shared" si="2"/>
        <v>627</v>
      </c>
      <c r="L45" s="9">
        <f>L46+L47</f>
        <v>0</v>
      </c>
      <c r="M45" s="9">
        <f t="shared" ref="M45:N45" si="9">M46+M47</f>
        <v>312</v>
      </c>
      <c r="N45" s="9">
        <f t="shared" si="9"/>
        <v>315</v>
      </c>
    </row>
    <row r="46" spans="1:14" ht="29.25" customHeight="1" x14ac:dyDescent="0.25">
      <c r="A46" s="25"/>
      <c r="B46" s="5" t="s">
        <v>29</v>
      </c>
      <c r="C46" s="8">
        <f t="shared" si="0"/>
        <v>24239</v>
      </c>
      <c r="D46" s="8">
        <v>67</v>
      </c>
      <c r="E46" s="8">
        <v>1818</v>
      </c>
      <c r="F46" s="8">
        <v>22354</v>
      </c>
      <c r="G46" s="8">
        <f t="shared" si="1"/>
        <v>21453</v>
      </c>
      <c r="H46" s="8">
        <v>62</v>
      </c>
      <c r="I46" s="8">
        <v>1639</v>
      </c>
      <c r="J46" s="8">
        <v>19752</v>
      </c>
      <c r="K46" s="8">
        <f t="shared" si="2"/>
        <v>225</v>
      </c>
      <c r="L46" s="8">
        <v>0</v>
      </c>
      <c r="M46" s="8">
        <v>96</v>
      </c>
      <c r="N46" s="8">
        <v>129</v>
      </c>
    </row>
    <row r="47" spans="1:14" ht="29.25" customHeight="1" x14ac:dyDescent="0.25">
      <c r="A47" s="25"/>
      <c r="B47" s="5" t="s">
        <v>30</v>
      </c>
      <c r="C47" s="8">
        <f t="shared" si="0"/>
        <v>12733</v>
      </c>
      <c r="D47" s="8">
        <v>14</v>
      </c>
      <c r="E47" s="8">
        <v>1594</v>
      </c>
      <c r="F47" s="8">
        <v>11125</v>
      </c>
      <c r="G47" s="8">
        <f t="shared" si="1"/>
        <v>11897</v>
      </c>
      <c r="H47" s="8">
        <v>13</v>
      </c>
      <c r="I47" s="8">
        <v>1389</v>
      </c>
      <c r="J47" s="8">
        <v>10495</v>
      </c>
      <c r="K47" s="8">
        <f t="shared" si="2"/>
        <v>402</v>
      </c>
      <c r="L47" s="8">
        <v>0</v>
      </c>
      <c r="M47" s="8">
        <v>216</v>
      </c>
      <c r="N47" s="8">
        <v>186</v>
      </c>
    </row>
    <row r="48" spans="1:14" s="15" customFormat="1" ht="29.25" customHeight="1" x14ac:dyDescent="0.2">
      <c r="A48" s="25">
        <v>14</v>
      </c>
      <c r="B48" s="4" t="s">
        <v>31</v>
      </c>
      <c r="C48" s="9">
        <f t="shared" si="0"/>
        <v>25395</v>
      </c>
      <c r="D48" s="9">
        <f>D49+D50+D51</f>
        <v>90</v>
      </c>
      <c r="E48" s="9">
        <f t="shared" ref="E48:N48" si="10">E49+E50+E51</f>
        <v>4621</v>
      </c>
      <c r="F48" s="9">
        <f t="shared" si="10"/>
        <v>20684</v>
      </c>
      <c r="G48" s="9">
        <f t="shared" si="1"/>
        <v>23320</v>
      </c>
      <c r="H48" s="9">
        <f t="shared" si="10"/>
        <v>85</v>
      </c>
      <c r="I48" s="9">
        <f t="shared" si="10"/>
        <v>4038</v>
      </c>
      <c r="J48" s="9">
        <f t="shared" si="10"/>
        <v>19197</v>
      </c>
      <c r="K48" s="9">
        <f t="shared" si="2"/>
        <v>858</v>
      </c>
      <c r="L48" s="9">
        <f t="shared" si="10"/>
        <v>0</v>
      </c>
      <c r="M48" s="9">
        <f t="shared" si="10"/>
        <v>450</v>
      </c>
      <c r="N48" s="9">
        <f t="shared" si="10"/>
        <v>408</v>
      </c>
    </row>
    <row r="49" spans="1:14" ht="29.25" customHeight="1" x14ac:dyDescent="0.25">
      <c r="A49" s="25"/>
      <c r="B49" s="5" t="s">
        <v>31</v>
      </c>
      <c r="C49" s="8">
        <f t="shared" si="0"/>
        <v>9486</v>
      </c>
      <c r="D49" s="8">
        <v>38</v>
      </c>
      <c r="E49" s="8">
        <v>1607</v>
      </c>
      <c r="F49" s="8">
        <v>7841</v>
      </c>
      <c r="G49" s="8">
        <f t="shared" si="1"/>
        <v>10321</v>
      </c>
      <c r="H49" s="8">
        <v>33</v>
      </c>
      <c r="I49" s="8">
        <v>1379</v>
      </c>
      <c r="J49" s="8">
        <v>8909</v>
      </c>
      <c r="K49" s="8">
        <f t="shared" si="2"/>
        <v>314</v>
      </c>
      <c r="L49" s="8">
        <v>0</v>
      </c>
      <c r="M49" s="8">
        <v>109</v>
      </c>
      <c r="N49" s="8">
        <v>205</v>
      </c>
    </row>
    <row r="50" spans="1:14" ht="29.25" customHeight="1" x14ac:dyDescent="0.25">
      <c r="A50" s="25"/>
      <c r="B50" s="5" t="s">
        <v>32</v>
      </c>
      <c r="C50" s="8">
        <f t="shared" si="0"/>
        <v>9607</v>
      </c>
      <c r="D50" s="8">
        <v>38</v>
      </c>
      <c r="E50" s="8">
        <v>1491</v>
      </c>
      <c r="F50" s="8">
        <v>8078</v>
      </c>
      <c r="G50" s="8">
        <f t="shared" si="1"/>
        <v>7205</v>
      </c>
      <c r="H50" s="8">
        <v>38</v>
      </c>
      <c r="I50" s="8">
        <v>1346</v>
      </c>
      <c r="J50" s="8">
        <v>5821</v>
      </c>
      <c r="K50" s="8">
        <f t="shared" si="2"/>
        <v>353</v>
      </c>
      <c r="L50" s="8">
        <v>0</v>
      </c>
      <c r="M50" s="8">
        <v>195</v>
      </c>
      <c r="N50" s="8">
        <v>158</v>
      </c>
    </row>
    <row r="51" spans="1:14" ht="29.25" customHeight="1" x14ac:dyDescent="0.25">
      <c r="A51" s="25"/>
      <c r="B51" s="5" t="s">
        <v>33</v>
      </c>
      <c r="C51" s="8">
        <f t="shared" si="0"/>
        <v>6302</v>
      </c>
      <c r="D51" s="8">
        <v>14</v>
      </c>
      <c r="E51" s="8">
        <v>1523</v>
      </c>
      <c r="F51" s="8">
        <v>4765</v>
      </c>
      <c r="G51" s="8">
        <f t="shared" si="1"/>
        <v>5794</v>
      </c>
      <c r="H51" s="8">
        <v>14</v>
      </c>
      <c r="I51" s="8">
        <v>1313</v>
      </c>
      <c r="J51" s="8">
        <v>4467</v>
      </c>
      <c r="K51" s="8">
        <f t="shared" si="2"/>
        <v>191</v>
      </c>
      <c r="L51" s="8">
        <v>0</v>
      </c>
      <c r="M51" s="8">
        <v>146</v>
      </c>
      <c r="N51" s="8">
        <v>45</v>
      </c>
    </row>
    <row r="52" spans="1:14" s="15" customFormat="1" ht="25.9" customHeight="1" x14ac:dyDescent="0.2">
      <c r="A52" s="25">
        <v>15</v>
      </c>
      <c r="B52" s="4" t="s">
        <v>34</v>
      </c>
      <c r="C52" s="9">
        <f t="shared" si="0"/>
        <v>66231</v>
      </c>
      <c r="D52" s="9">
        <f>D53+D54</f>
        <v>3693</v>
      </c>
      <c r="E52" s="9">
        <f t="shared" ref="E52:N52" si="11">E53+E54</f>
        <v>9597</v>
      </c>
      <c r="F52" s="9">
        <f t="shared" si="11"/>
        <v>52941</v>
      </c>
      <c r="G52" s="9">
        <f t="shared" si="1"/>
        <v>60157</v>
      </c>
      <c r="H52" s="9">
        <f t="shared" si="11"/>
        <v>3587</v>
      </c>
      <c r="I52" s="9">
        <f t="shared" si="11"/>
        <v>8246</v>
      </c>
      <c r="J52" s="9">
        <f t="shared" si="11"/>
        <v>48324</v>
      </c>
      <c r="K52" s="9">
        <f t="shared" si="2"/>
        <v>1859</v>
      </c>
      <c r="L52" s="9">
        <f t="shared" si="11"/>
        <v>323</v>
      </c>
      <c r="M52" s="9">
        <f t="shared" si="11"/>
        <v>1274</v>
      </c>
      <c r="N52" s="9">
        <f t="shared" si="11"/>
        <v>262</v>
      </c>
    </row>
    <row r="53" spans="1:14" ht="25.9" customHeight="1" x14ac:dyDescent="0.25">
      <c r="A53" s="25"/>
      <c r="B53" s="5" t="s">
        <v>34</v>
      </c>
      <c r="C53" s="8">
        <f t="shared" si="0"/>
        <v>45074</v>
      </c>
      <c r="D53" s="8">
        <v>2371</v>
      </c>
      <c r="E53" s="8">
        <v>5984</v>
      </c>
      <c r="F53" s="8">
        <v>36719</v>
      </c>
      <c r="G53" s="8">
        <f t="shared" si="1"/>
        <v>40695</v>
      </c>
      <c r="H53" s="8">
        <v>2288</v>
      </c>
      <c r="I53" s="8">
        <v>5033</v>
      </c>
      <c r="J53" s="8">
        <v>33374</v>
      </c>
      <c r="K53" s="8">
        <f t="shared" si="2"/>
        <v>1023</v>
      </c>
      <c r="L53" s="8">
        <v>12</v>
      </c>
      <c r="M53" s="8">
        <v>880</v>
      </c>
      <c r="N53" s="8">
        <v>131</v>
      </c>
    </row>
    <row r="54" spans="1:14" ht="25.9" customHeight="1" x14ac:dyDescent="0.25">
      <c r="A54" s="25"/>
      <c r="B54" s="5" t="s">
        <v>35</v>
      </c>
      <c r="C54" s="8">
        <f t="shared" si="0"/>
        <v>21157</v>
      </c>
      <c r="D54" s="8">
        <v>1322</v>
      </c>
      <c r="E54" s="8">
        <v>3613</v>
      </c>
      <c r="F54" s="8">
        <v>16222</v>
      </c>
      <c r="G54" s="8">
        <f t="shared" si="1"/>
        <v>19462</v>
      </c>
      <c r="H54" s="8">
        <v>1299</v>
      </c>
      <c r="I54" s="8">
        <v>3213</v>
      </c>
      <c r="J54" s="8">
        <v>14950</v>
      </c>
      <c r="K54" s="8">
        <f t="shared" si="2"/>
        <v>836</v>
      </c>
      <c r="L54" s="8">
        <v>311</v>
      </c>
      <c r="M54" s="8">
        <v>394</v>
      </c>
      <c r="N54" s="8">
        <v>131</v>
      </c>
    </row>
    <row r="55" spans="1:14" s="15" customFormat="1" ht="28.5" customHeight="1" x14ac:dyDescent="0.2">
      <c r="A55" s="25">
        <v>16</v>
      </c>
      <c r="B55" s="3" t="s">
        <v>36</v>
      </c>
      <c r="C55" s="9">
        <f t="shared" si="0"/>
        <v>144575</v>
      </c>
      <c r="D55" s="9">
        <f>D56+D57+D58</f>
        <v>3851</v>
      </c>
      <c r="E55" s="9">
        <f t="shared" ref="E55:N55" si="12">E56+E57+E58</f>
        <v>21988</v>
      </c>
      <c r="F55" s="9">
        <f t="shared" si="12"/>
        <v>118736</v>
      </c>
      <c r="G55" s="9">
        <f t="shared" si="1"/>
        <v>159811</v>
      </c>
      <c r="H55" s="9">
        <f t="shared" si="12"/>
        <v>3689</v>
      </c>
      <c r="I55" s="9">
        <f t="shared" si="12"/>
        <v>19896</v>
      </c>
      <c r="J55" s="9">
        <f t="shared" si="12"/>
        <v>136226</v>
      </c>
      <c r="K55" s="9">
        <f t="shared" si="2"/>
        <v>54</v>
      </c>
      <c r="L55" s="9">
        <f t="shared" si="12"/>
        <v>2</v>
      </c>
      <c r="M55" s="9">
        <f t="shared" si="12"/>
        <v>40</v>
      </c>
      <c r="N55" s="9">
        <f t="shared" si="12"/>
        <v>12</v>
      </c>
    </row>
    <row r="56" spans="1:14" ht="28.5" customHeight="1" x14ac:dyDescent="0.25">
      <c r="A56" s="25"/>
      <c r="B56" s="6" t="s">
        <v>37</v>
      </c>
      <c r="C56" s="8">
        <f t="shared" si="0"/>
        <v>27610</v>
      </c>
      <c r="D56" s="8">
        <v>847</v>
      </c>
      <c r="E56" s="8">
        <v>3902</v>
      </c>
      <c r="F56" s="8">
        <v>22861</v>
      </c>
      <c r="G56" s="8">
        <f t="shared" si="1"/>
        <v>24558</v>
      </c>
      <c r="H56" s="8">
        <v>787</v>
      </c>
      <c r="I56" s="8">
        <v>3310</v>
      </c>
      <c r="J56" s="8">
        <v>20461</v>
      </c>
      <c r="K56" s="8">
        <f t="shared" si="2"/>
        <v>0</v>
      </c>
      <c r="L56" s="8">
        <v>0</v>
      </c>
      <c r="M56" s="8">
        <v>0</v>
      </c>
      <c r="N56" s="8">
        <v>0</v>
      </c>
    </row>
    <row r="57" spans="1:14" ht="31.9" customHeight="1" x14ac:dyDescent="0.25">
      <c r="A57" s="25"/>
      <c r="B57" s="5" t="s">
        <v>38</v>
      </c>
      <c r="C57" s="8">
        <f t="shared" si="0"/>
        <v>4390</v>
      </c>
      <c r="D57" s="8">
        <v>993</v>
      </c>
      <c r="E57" s="8">
        <v>3397</v>
      </c>
      <c r="F57" s="8"/>
      <c r="G57" s="8">
        <f t="shared" si="1"/>
        <v>31556</v>
      </c>
      <c r="H57" s="8">
        <v>945</v>
      </c>
      <c r="I57" s="8">
        <v>3011</v>
      </c>
      <c r="J57" s="8">
        <v>27600</v>
      </c>
      <c r="K57" s="8">
        <f t="shared" si="2"/>
        <v>54</v>
      </c>
      <c r="L57" s="8">
        <v>2</v>
      </c>
      <c r="M57" s="8">
        <v>40</v>
      </c>
      <c r="N57" s="8">
        <v>12</v>
      </c>
    </row>
    <row r="58" spans="1:14" ht="31.9" customHeight="1" x14ac:dyDescent="0.25">
      <c r="A58" s="25"/>
      <c r="B58" s="5" t="s">
        <v>36</v>
      </c>
      <c r="C58" s="8">
        <f t="shared" si="0"/>
        <v>112575</v>
      </c>
      <c r="D58" s="8">
        <v>2011</v>
      </c>
      <c r="E58" s="8">
        <v>14689</v>
      </c>
      <c r="F58" s="8">
        <v>95875</v>
      </c>
      <c r="G58" s="8">
        <f t="shared" si="1"/>
        <v>103697</v>
      </c>
      <c r="H58" s="8">
        <v>1957</v>
      </c>
      <c r="I58" s="8">
        <v>13575</v>
      </c>
      <c r="J58" s="8">
        <v>88165</v>
      </c>
      <c r="K58" s="8">
        <f t="shared" si="2"/>
        <v>0</v>
      </c>
      <c r="L58" s="8">
        <v>0</v>
      </c>
      <c r="M58" s="8">
        <v>0</v>
      </c>
      <c r="N58" s="8">
        <v>0</v>
      </c>
    </row>
    <row r="59" spans="1:14" s="15" customFormat="1" ht="37.5" customHeight="1" x14ac:dyDescent="0.2">
      <c r="A59" s="25">
        <v>17</v>
      </c>
      <c r="B59" s="3" t="s">
        <v>39</v>
      </c>
      <c r="C59" s="9">
        <f t="shared" si="0"/>
        <v>18194</v>
      </c>
      <c r="D59" s="9">
        <v>75</v>
      </c>
      <c r="E59" s="9">
        <v>3013</v>
      </c>
      <c r="F59" s="9">
        <v>15106</v>
      </c>
      <c r="G59" s="9">
        <f t="shared" si="1"/>
        <v>15246</v>
      </c>
      <c r="H59" s="9">
        <v>70</v>
      </c>
      <c r="I59" s="16">
        <v>2770</v>
      </c>
      <c r="J59" s="9">
        <v>12406</v>
      </c>
      <c r="K59" s="9">
        <f t="shared" si="2"/>
        <v>0</v>
      </c>
      <c r="L59" s="9">
        <v>0</v>
      </c>
      <c r="M59" s="9">
        <v>0</v>
      </c>
      <c r="N59" s="9">
        <v>0</v>
      </c>
    </row>
    <row r="60" spans="1:14" ht="37.5" customHeight="1" x14ac:dyDescent="0.25">
      <c r="A60" s="25"/>
      <c r="B60" s="6" t="s">
        <v>39</v>
      </c>
      <c r="C60" s="8">
        <f t="shared" si="0"/>
        <v>12539</v>
      </c>
      <c r="D60" s="14">
        <v>37</v>
      </c>
      <c r="E60" s="8">
        <v>1771</v>
      </c>
      <c r="F60" s="8">
        <v>10731</v>
      </c>
      <c r="G60" s="8">
        <f t="shared" si="1"/>
        <v>10013</v>
      </c>
      <c r="H60" s="8">
        <v>35</v>
      </c>
      <c r="I60" s="8">
        <v>1595</v>
      </c>
      <c r="J60" s="8">
        <v>8383</v>
      </c>
      <c r="K60" s="8">
        <f t="shared" si="2"/>
        <v>141</v>
      </c>
      <c r="L60" s="8">
        <v>0</v>
      </c>
      <c r="M60" s="8">
        <v>86</v>
      </c>
      <c r="N60" s="8">
        <v>55</v>
      </c>
    </row>
    <row r="61" spans="1:14" ht="37.5" customHeight="1" x14ac:dyDescent="0.25">
      <c r="A61" s="25"/>
      <c r="B61" s="5" t="s">
        <v>40</v>
      </c>
      <c r="C61" s="8">
        <f t="shared" si="0"/>
        <v>5655</v>
      </c>
      <c r="D61" s="8">
        <v>38</v>
      </c>
      <c r="E61" s="8">
        <v>1242</v>
      </c>
      <c r="F61" s="8">
        <v>4375</v>
      </c>
      <c r="G61" s="8">
        <f t="shared" si="1"/>
        <v>5233</v>
      </c>
      <c r="H61" s="8">
        <v>35</v>
      </c>
      <c r="I61" s="8">
        <v>1175</v>
      </c>
      <c r="J61" s="8">
        <v>4023</v>
      </c>
      <c r="K61" s="8">
        <f t="shared" si="2"/>
        <v>0</v>
      </c>
      <c r="L61" s="8">
        <v>0</v>
      </c>
      <c r="M61" s="8">
        <v>0</v>
      </c>
      <c r="N61" s="8">
        <v>0</v>
      </c>
    </row>
    <row r="62" spans="1:14" s="15" customFormat="1" ht="24.4" customHeight="1" x14ac:dyDescent="0.2">
      <c r="A62" s="25">
        <v>18</v>
      </c>
      <c r="B62" s="4" t="s">
        <v>41</v>
      </c>
      <c r="C62" s="9">
        <f t="shared" si="0"/>
        <v>17062</v>
      </c>
      <c r="D62" s="9">
        <f>D63+D64</f>
        <v>30</v>
      </c>
      <c r="E62" s="9">
        <f t="shared" ref="E62:N62" si="13">E63+E64</f>
        <v>1976</v>
      </c>
      <c r="F62" s="9">
        <f t="shared" si="13"/>
        <v>15056</v>
      </c>
      <c r="G62" s="9">
        <f t="shared" si="1"/>
        <v>13955</v>
      </c>
      <c r="H62" s="9">
        <f t="shared" si="13"/>
        <v>27</v>
      </c>
      <c r="I62" s="9">
        <f t="shared" si="13"/>
        <v>1723</v>
      </c>
      <c r="J62" s="9">
        <f t="shared" si="13"/>
        <v>12205</v>
      </c>
      <c r="K62" s="9">
        <f t="shared" si="2"/>
        <v>310</v>
      </c>
      <c r="L62" s="9">
        <f t="shared" si="13"/>
        <v>0</v>
      </c>
      <c r="M62" s="9">
        <f t="shared" si="13"/>
        <v>174</v>
      </c>
      <c r="N62" s="9">
        <f t="shared" si="13"/>
        <v>136</v>
      </c>
    </row>
    <row r="63" spans="1:14" ht="24.4" customHeight="1" x14ac:dyDescent="0.25">
      <c r="A63" s="25"/>
      <c r="B63" s="5" t="s">
        <v>41</v>
      </c>
      <c r="C63" s="8">
        <f t="shared" si="0"/>
        <v>8269</v>
      </c>
      <c r="D63" s="8">
        <v>13</v>
      </c>
      <c r="E63" s="8">
        <v>986</v>
      </c>
      <c r="F63" s="8">
        <v>7270</v>
      </c>
      <c r="G63" s="8">
        <f t="shared" si="1"/>
        <v>6176</v>
      </c>
      <c r="H63" s="8">
        <v>12</v>
      </c>
      <c r="I63" s="8">
        <v>836</v>
      </c>
      <c r="J63" s="8">
        <v>5328</v>
      </c>
      <c r="K63" s="8">
        <f t="shared" si="2"/>
        <v>169</v>
      </c>
      <c r="L63" s="8">
        <v>0</v>
      </c>
      <c r="M63" s="8">
        <v>88</v>
      </c>
      <c r="N63" s="8">
        <v>81</v>
      </c>
    </row>
    <row r="64" spans="1:14" ht="24.4" customHeight="1" x14ac:dyDescent="0.25">
      <c r="A64" s="25"/>
      <c r="B64" s="5" t="s">
        <v>42</v>
      </c>
      <c r="C64" s="8">
        <f t="shared" si="0"/>
        <v>8793</v>
      </c>
      <c r="D64" s="8">
        <v>17</v>
      </c>
      <c r="E64" s="8">
        <v>990</v>
      </c>
      <c r="F64" s="8">
        <v>7786</v>
      </c>
      <c r="G64" s="8">
        <f t="shared" si="1"/>
        <v>7779</v>
      </c>
      <c r="H64" s="8">
        <v>15</v>
      </c>
      <c r="I64" s="8">
        <v>887</v>
      </c>
      <c r="J64" s="8">
        <v>6877</v>
      </c>
      <c r="K64" s="8">
        <f t="shared" si="2"/>
        <v>141</v>
      </c>
      <c r="L64" s="8">
        <v>0</v>
      </c>
      <c r="M64" s="8">
        <v>86</v>
      </c>
      <c r="N64" s="8">
        <v>55</v>
      </c>
    </row>
    <row r="65" spans="1:14" s="15" customFormat="1" ht="24.4" customHeight="1" x14ac:dyDescent="0.2">
      <c r="A65" s="25">
        <v>19</v>
      </c>
      <c r="B65" s="3" t="s">
        <v>43</v>
      </c>
      <c r="C65" s="9">
        <f t="shared" si="0"/>
        <v>67490</v>
      </c>
      <c r="D65" s="9">
        <f>D66+D67+D68</f>
        <v>2863</v>
      </c>
      <c r="E65" s="9">
        <f t="shared" ref="E65:N65" si="14">E66+E67+E68</f>
        <v>8156</v>
      </c>
      <c r="F65" s="9">
        <f t="shared" si="14"/>
        <v>56471</v>
      </c>
      <c r="G65" s="9">
        <f t="shared" si="1"/>
        <v>61177</v>
      </c>
      <c r="H65" s="9">
        <f t="shared" si="14"/>
        <v>2577</v>
      </c>
      <c r="I65" s="9">
        <f t="shared" si="14"/>
        <v>7516</v>
      </c>
      <c r="J65" s="9">
        <f t="shared" si="14"/>
        <v>51084</v>
      </c>
      <c r="K65" s="9">
        <f t="shared" si="2"/>
        <v>2681</v>
      </c>
      <c r="L65" s="9">
        <f t="shared" si="14"/>
        <v>176</v>
      </c>
      <c r="M65" s="9">
        <f t="shared" si="14"/>
        <v>452</v>
      </c>
      <c r="N65" s="9">
        <f t="shared" si="14"/>
        <v>2053</v>
      </c>
    </row>
    <row r="66" spans="1:14" ht="24.4" customHeight="1" x14ac:dyDescent="0.25">
      <c r="A66" s="25"/>
      <c r="B66" s="6" t="s">
        <v>43</v>
      </c>
      <c r="C66" s="8">
        <f t="shared" si="0"/>
        <v>22455</v>
      </c>
      <c r="D66" s="8">
        <v>943</v>
      </c>
      <c r="E66" s="8">
        <v>2650</v>
      </c>
      <c r="F66" s="8">
        <v>18862</v>
      </c>
      <c r="G66" s="8">
        <f t="shared" si="1"/>
        <v>20540</v>
      </c>
      <c r="H66" s="8">
        <v>864</v>
      </c>
      <c r="I66" s="8">
        <v>2521</v>
      </c>
      <c r="J66" s="8">
        <v>17155</v>
      </c>
      <c r="K66" s="8">
        <f t="shared" si="2"/>
        <v>1137</v>
      </c>
      <c r="L66" s="8">
        <v>128</v>
      </c>
      <c r="M66" s="8">
        <v>139</v>
      </c>
      <c r="N66" s="8">
        <v>870</v>
      </c>
    </row>
    <row r="67" spans="1:14" ht="28.5" customHeight="1" x14ac:dyDescent="0.25">
      <c r="A67" s="25"/>
      <c r="B67" s="6" t="s">
        <v>44</v>
      </c>
      <c r="C67" s="8">
        <f t="shared" si="0"/>
        <v>28906</v>
      </c>
      <c r="D67" s="8">
        <v>1346</v>
      </c>
      <c r="E67" s="8">
        <v>3025</v>
      </c>
      <c r="F67" s="8">
        <v>24535</v>
      </c>
      <c r="G67" s="8">
        <f t="shared" si="1"/>
        <v>25661</v>
      </c>
      <c r="H67" s="8">
        <v>1227</v>
      </c>
      <c r="I67" s="8">
        <v>2646</v>
      </c>
      <c r="J67" s="8">
        <v>21788</v>
      </c>
      <c r="K67" s="8">
        <f t="shared" si="2"/>
        <v>699</v>
      </c>
      <c r="L67" s="8">
        <v>23</v>
      </c>
      <c r="M67" s="8">
        <v>193</v>
      </c>
      <c r="N67" s="8">
        <v>483</v>
      </c>
    </row>
    <row r="68" spans="1:14" ht="28.5" customHeight="1" x14ac:dyDescent="0.25">
      <c r="A68" s="25"/>
      <c r="B68" s="6" t="s">
        <v>45</v>
      </c>
      <c r="C68" s="8">
        <f t="shared" si="0"/>
        <v>16129</v>
      </c>
      <c r="D68" s="8">
        <v>574</v>
      </c>
      <c r="E68" s="8">
        <v>2481</v>
      </c>
      <c r="F68" s="8">
        <v>13074</v>
      </c>
      <c r="G68" s="8">
        <f t="shared" si="1"/>
        <v>14976</v>
      </c>
      <c r="H68" s="8">
        <v>486</v>
      </c>
      <c r="I68" s="8">
        <v>2349</v>
      </c>
      <c r="J68" s="8">
        <v>12141</v>
      </c>
      <c r="K68" s="8">
        <f t="shared" si="2"/>
        <v>845</v>
      </c>
      <c r="L68" s="8">
        <v>25</v>
      </c>
      <c r="M68" s="8">
        <v>120</v>
      </c>
      <c r="N68" s="8">
        <v>700</v>
      </c>
    </row>
    <row r="69" spans="1:14" s="15" customFormat="1" ht="36.75" customHeight="1" x14ac:dyDescent="0.2">
      <c r="A69" s="25">
        <v>20</v>
      </c>
      <c r="B69" s="3" t="s">
        <v>46</v>
      </c>
      <c r="C69" s="9">
        <f t="shared" si="0"/>
        <v>29688</v>
      </c>
      <c r="D69" s="9">
        <f>D70+D71+D72</f>
        <v>116</v>
      </c>
      <c r="E69" s="9">
        <f t="shared" ref="E69:N69" si="15">E70+E71+E72</f>
        <v>3436</v>
      </c>
      <c r="F69" s="9">
        <f t="shared" si="15"/>
        <v>26136</v>
      </c>
      <c r="G69" s="9">
        <f t="shared" si="1"/>
        <v>26933</v>
      </c>
      <c r="H69" s="9">
        <f t="shared" si="15"/>
        <v>102</v>
      </c>
      <c r="I69" s="9">
        <f t="shared" si="15"/>
        <v>3202</v>
      </c>
      <c r="J69" s="9">
        <f t="shared" si="15"/>
        <v>23629</v>
      </c>
      <c r="K69" s="9">
        <f t="shared" si="2"/>
        <v>1553</v>
      </c>
      <c r="L69" s="9">
        <f t="shared" si="15"/>
        <v>24</v>
      </c>
      <c r="M69" s="9">
        <f t="shared" si="15"/>
        <v>443</v>
      </c>
      <c r="N69" s="9">
        <f t="shared" si="15"/>
        <v>1086</v>
      </c>
    </row>
    <row r="70" spans="1:14" ht="36.75" customHeight="1" x14ac:dyDescent="0.25">
      <c r="A70" s="25"/>
      <c r="B70" s="6" t="s">
        <v>47</v>
      </c>
      <c r="C70" s="8">
        <f t="shared" si="0"/>
        <v>10341</v>
      </c>
      <c r="D70" s="8">
        <v>45</v>
      </c>
      <c r="E70" s="8">
        <v>1150</v>
      </c>
      <c r="F70" s="8">
        <v>9146</v>
      </c>
      <c r="G70" s="8">
        <f t="shared" si="1"/>
        <v>9182</v>
      </c>
      <c r="H70" s="8">
        <v>41</v>
      </c>
      <c r="I70" s="8">
        <v>1093</v>
      </c>
      <c r="J70" s="8">
        <v>8048</v>
      </c>
      <c r="K70" s="8">
        <f t="shared" si="2"/>
        <v>785</v>
      </c>
      <c r="L70" s="8">
        <v>13</v>
      </c>
      <c r="M70" s="8">
        <v>141</v>
      </c>
      <c r="N70" s="8">
        <v>631</v>
      </c>
    </row>
    <row r="71" spans="1:14" ht="36.75" customHeight="1" x14ac:dyDescent="0.25">
      <c r="A71" s="25"/>
      <c r="B71" s="6" t="s">
        <v>46</v>
      </c>
      <c r="C71" s="8">
        <f t="shared" si="0"/>
        <v>8784</v>
      </c>
      <c r="D71" s="8">
        <v>24</v>
      </c>
      <c r="E71" s="8">
        <v>1160</v>
      </c>
      <c r="F71" s="8">
        <v>7600</v>
      </c>
      <c r="G71" s="8">
        <f t="shared" si="1"/>
        <v>8550</v>
      </c>
      <c r="H71" s="8">
        <v>19</v>
      </c>
      <c r="I71" s="8">
        <v>1062</v>
      </c>
      <c r="J71" s="8">
        <v>7469</v>
      </c>
      <c r="K71" s="8">
        <f t="shared" si="2"/>
        <v>161</v>
      </c>
      <c r="L71" s="8">
        <v>0</v>
      </c>
      <c r="M71" s="8">
        <v>98</v>
      </c>
      <c r="N71" s="8">
        <v>63</v>
      </c>
    </row>
    <row r="72" spans="1:14" ht="36.75" customHeight="1" x14ac:dyDescent="0.25">
      <c r="A72" s="25"/>
      <c r="B72" s="6" t="s">
        <v>48</v>
      </c>
      <c r="C72" s="8">
        <f t="shared" ref="C72:C81" si="16">D72+E72+F72</f>
        <v>10563</v>
      </c>
      <c r="D72" s="8">
        <v>47</v>
      </c>
      <c r="E72" s="8">
        <v>1126</v>
      </c>
      <c r="F72" s="8">
        <v>9390</v>
      </c>
      <c r="G72" s="8">
        <f t="shared" ref="G72:G81" si="17">H72+I72+J72</f>
        <v>9201</v>
      </c>
      <c r="H72" s="8">
        <v>42</v>
      </c>
      <c r="I72" s="8">
        <v>1047</v>
      </c>
      <c r="J72" s="8">
        <v>8112</v>
      </c>
      <c r="K72" s="8">
        <f t="shared" ref="K72:K81" si="18">L72+M72+N72</f>
        <v>607</v>
      </c>
      <c r="L72" s="8">
        <v>11</v>
      </c>
      <c r="M72" s="8">
        <v>204</v>
      </c>
      <c r="N72" s="8">
        <v>392</v>
      </c>
    </row>
    <row r="73" spans="1:14" s="15" customFormat="1" ht="35.450000000000003" customHeight="1" x14ac:dyDescent="0.2">
      <c r="A73" s="25">
        <v>21</v>
      </c>
      <c r="B73" s="4" t="s">
        <v>49</v>
      </c>
      <c r="C73" s="9">
        <f t="shared" si="16"/>
        <v>15755</v>
      </c>
      <c r="D73" s="9">
        <f>D74+D75</f>
        <v>48</v>
      </c>
      <c r="E73" s="9">
        <f t="shared" ref="E73:N73" si="19">E74+E75</f>
        <v>2238</v>
      </c>
      <c r="F73" s="9">
        <f t="shared" si="19"/>
        <v>13469</v>
      </c>
      <c r="G73" s="9">
        <f t="shared" si="17"/>
        <v>21961</v>
      </c>
      <c r="H73" s="9">
        <f t="shared" si="19"/>
        <v>104</v>
      </c>
      <c r="I73" s="9">
        <f t="shared" si="19"/>
        <v>2335</v>
      </c>
      <c r="J73" s="9">
        <f t="shared" si="19"/>
        <v>19522</v>
      </c>
      <c r="K73" s="9">
        <f t="shared" si="18"/>
        <v>32</v>
      </c>
      <c r="L73" s="9">
        <f t="shared" si="19"/>
        <v>5</v>
      </c>
      <c r="M73" s="9">
        <f t="shared" si="19"/>
        <v>18</v>
      </c>
      <c r="N73" s="9">
        <f t="shared" si="19"/>
        <v>9</v>
      </c>
    </row>
    <row r="74" spans="1:14" ht="35.450000000000003" customHeight="1" x14ac:dyDescent="0.25">
      <c r="A74" s="25"/>
      <c r="B74" s="5" t="s">
        <v>49</v>
      </c>
      <c r="C74" s="8">
        <f t="shared" si="16"/>
        <v>9439</v>
      </c>
      <c r="D74" s="10">
        <v>4</v>
      </c>
      <c r="E74" s="10">
        <v>1043</v>
      </c>
      <c r="F74" s="10">
        <v>8392</v>
      </c>
      <c r="G74" s="8">
        <f t="shared" si="17"/>
        <v>13364</v>
      </c>
      <c r="H74" s="10">
        <v>58</v>
      </c>
      <c r="I74" s="10">
        <v>1258</v>
      </c>
      <c r="J74" s="10">
        <v>12048</v>
      </c>
      <c r="K74" s="8">
        <f t="shared" si="18"/>
        <v>0</v>
      </c>
      <c r="L74" s="8">
        <v>0</v>
      </c>
      <c r="M74" s="8">
        <v>0</v>
      </c>
      <c r="N74" s="8">
        <v>0</v>
      </c>
    </row>
    <row r="75" spans="1:14" ht="35.450000000000003" customHeight="1" x14ac:dyDescent="0.25">
      <c r="A75" s="25"/>
      <c r="B75" s="6" t="s">
        <v>50</v>
      </c>
      <c r="C75" s="8">
        <f t="shared" si="16"/>
        <v>6316</v>
      </c>
      <c r="D75" s="10">
        <v>44</v>
      </c>
      <c r="E75" s="10">
        <v>1195</v>
      </c>
      <c r="F75" s="10">
        <v>5077</v>
      </c>
      <c r="G75" s="8">
        <f t="shared" si="17"/>
        <v>8597</v>
      </c>
      <c r="H75" s="10">
        <v>46</v>
      </c>
      <c r="I75" s="10">
        <v>1077</v>
      </c>
      <c r="J75" s="10">
        <v>7474</v>
      </c>
      <c r="K75" s="8">
        <f t="shared" si="18"/>
        <v>32</v>
      </c>
      <c r="L75" s="10">
        <v>5</v>
      </c>
      <c r="M75" s="10">
        <v>18</v>
      </c>
      <c r="N75" s="10">
        <v>9</v>
      </c>
    </row>
    <row r="76" spans="1:14" s="15" customFormat="1" ht="30.6" customHeight="1" x14ac:dyDescent="0.2">
      <c r="A76" s="25">
        <v>22</v>
      </c>
      <c r="B76" s="3" t="s">
        <v>51</v>
      </c>
      <c r="C76" s="9">
        <f t="shared" si="16"/>
        <v>42589</v>
      </c>
      <c r="D76" s="9">
        <f>D77+D78</f>
        <v>444</v>
      </c>
      <c r="E76" s="9">
        <f t="shared" ref="E76:N76" si="20">E77+E78</f>
        <v>4497</v>
      </c>
      <c r="F76" s="9">
        <f t="shared" si="20"/>
        <v>37648</v>
      </c>
      <c r="G76" s="9">
        <f t="shared" si="17"/>
        <v>37659</v>
      </c>
      <c r="H76" s="9">
        <f t="shared" si="20"/>
        <v>392</v>
      </c>
      <c r="I76" s="9">
        <f t="shared" si="20"/>
        <v>4235</v>
      </c>
      <c r="J76" s="9">
        <f t="shared" si="20"/>
        <v>33032</v>
      </c>
      <c r="K76" s="9">
        <f t="shared" si="18"/>
        <v>181</v>
      </c>
      <c r="L76" s="9">
        <f t="shared" si="20"/>
        <v>5</v>
      </c>
      <c r="M76" s="9">
        <f t="shared" si="20"/>
        <v>140</v>
      </c>
      <c r="N76" s="9">
        <f t="shared" si="20"/>
        <v>36</v>
      </c>
    </row>
    <row r="77" spans="1:14" ht="30.6" customHeight="1" x14ac:dyDescent="0.25">
      <c r="A77" s="25"/>
      <c r="B77" s="6" t="s">
        <v>52</v>
      </c>
      <c r="C77" s="8">
        <f t="shared" si="16"/>
        <v>15245</v>
      </c>
      <c r="D77" s="8">
        <v>225</v>
      </c>
      <c r="E77" s="8">
        <v>1998</v>
      </c>
      <c r="F77" s="8">
        <v>13022</v>
      </c>
      <c r="G77" s="8">
        <f t="shared" si="17"/>
        <v>13568</v>
      </c>
      <c r="H77" s="8">
        <v>189</v>
      </c>
      <c r="I77" s="8">
        <v>1842</v>
      </c>
      <c r="J77" s="8">
        <v>11537</v>
      </c>
      <c r="K77" s="8">
        <f t="shared" si="18"/>
        <v>86</v>
      </c>
      <c r="L77" s="8">
        <v>0</v>
      </c>
      <c r="M77" s="8">
        <v>70</v>
      </c>
      <c r="N77" s="8">
        <v>16</v>
      </c>
    </row>
    <row r="78" spans="1:14" ht="30.6" customHeight="1" x14ac:dyDescent="0.25">
      <c r="A78" s="25"/>
      <c r="B78" s="6" t="s">
        <v>51</v>
      </c>
      <c r="C78" s="8">
        <f t="shared" si="16"/>
        <v>27344</v>
      </c>
      <c r="D78" s="8">
        <v>219</v>
      </c>
      <c r="E78" s="8">
        <v>2499</v>
      </c>
      <c r="F78" s="8">
        <v>24626</v>
      </c>
      <c r="G78" s="8">
        <f t="shared" si="17"/>
        <v>24091</v>
      </c>
      <c r="H78" s="8">
        <v>203</v>
      </c>
      <c r="I78" s="8">
        <v>2393</v>
      </c>
      <c r="J78" s="8">
        <v>21495</v>
      </c>
      <c r="K78" s="8">
        <f t="shared" si="18"/>
        <v>95</v>
      </c>
      <c r="L78" s="8">
        <v>5</v>
      </c>
      <c r="M78" s="8">
        <v>70</v>
      </c>
      <c r="N78" s="8">
        <v>20</v>
      </c>
    </row>
    <row r="79" spans="1:14" s="15" customFormat="1" ht="30.6" customHeight="1" x14ac:dyDescent="0.2">
      <c r="A79" s="25">
        <v>23</v>
      </c>
      <c r="B79" s="4" t="s">
        <v>53</v>
      </c>
      <c r="C79" s="9">
        <f t="shared" si="16"/>
        <v>29958</v>
      </c>
      <c r="D79" s="9">
        <f>D80+D81</f>
        <v>74</v>
      </c>
      <c r="E79" s="9">
        <f t="shared" ref="E79:N79" si="21">E80+E81</f>
        <v>2918</v>
      </c>
      <c r="F79" s="9">
        <f t="shared" si="21"/>
        <v>26966</v>
      </c>
      <c r="G79" s="9">
        <f t="shared" si="17"/>
        <v>25833</v>
      </c>
      <c r="H79" s="9">
        <f t="shared" si="21"/>
        <v>73</v>
      </c>
      <c r="I79" s="9">
        <f t="shared" si="21"/>
        <v>2823</v>
      </c>
      <c r="J79" s="9">
        <f t="shared" si="21"/>
        <v>22937</v>
      </c>
      <c r="K79" s="9">
        <f t="shared" si="18"/>
        <v>85</v>
      </c>
      <c r="L79" s="9">
        <f t="shared" si="21"/>
        <v>0</v>
      </c>
      <c r="M79" s="9">
        <f t="shared" si="21"/>
        <v>8</v>
      </c>
      <c r="N79" s="9">
        <f t="shared" si="21"/>
        <v>77</v>
      </c>
    </row>
    <row r="80" spans="1:14" ht="30.6" customHeight="1" x14ac:dyDescent="0.25">
      <c r="A80" s="25"/>
      <c r="B80" s="5" t="s">
        <v>54</v>
      </c>
      <c r="C80" s="8">
        <f t="shared" si="16"/>
        <v>14296</v>
      </c>
      <c r="D80" s="8">
        <v>32</v>
      </c>
      <c r="E80" s="8">
        <v>1561</v>
      </c>
      <c r="F80" s="8">
        <v>12703</v>
      </c>
      <c r="G80" s="8">
        <f t="shared" si="17"/>
        <v>11937</v>
      </c>
      <c r="H80" s="8">
        <v>31</v>
      </c>
      <c r="I80" s="8">
        <v>1489</v>
      </c>
      <c r="J80" s="8">
        <v>10417</v>
      </c>
      <c r="K80" s="8">
        <f t="shared" si="18"/>
        <v>0</v>
      </c>
      <c r="L80" s="8">
        <v>0</v>
      </c>
      <c r="M80" s="8">
        <v>0</v>
      </c>
      <c r="N80" s="8">
        <v>0</v>
      </c>
    </row>
    <row r="81" spans="1:14" ht="30.6" customHeight="1" x14ac:dyDescent="0.25">
      <c r="A81" s="25"/>
      <c r="B81" s="5" t="s">
        <v>53</v>
      </c>
      <c r="C81" s="8">
        <f t="shared" si="16"/>
        <v>15662</v>
      </c>
      <c r="D81" s="8">
        <v>42</v>
      </c>
      <c r="E81" s="8">
        <v>1357</v>
      </c>
      <c r="F81" s="8">
        <v>14263</v>
      </c>
      <c r="G81" s="8">
        <f t="shared" si="17"/>
        <v>13896</v>
      </c>
      <c r="H81" s="8">
        <v>42</v>
      </c>
      <c r="I81" s="8">
        <v>1334</v>
      </c>
      <c r="J81" s="8">
        <v>12520</v>
      </c>
      <c r="K81" s="8">
        <f t="shared" si="18"/>
        <v>85</v>
      </c>
      <c r="L81" s="8">
        <v>0</v>
      </c>
      <c r="M81" s="8">
        <v>8</v>
      </c>
      <c r="N81" s="8">
        <v>77</v>
      </c>
    </row>
    <row r="82" spans="1:14" ht="28.5" customHeight="1" x14ac:dyDescent="0.25">
      <c r="A82" s="23" t="s">
        <v>55</v>
      </c>
      <c r="B82" s="24"/>
      <c r="C82" s="11">
        <f>C7+C10+C13+C16+C20+C23+C26+C29+C33+C36+C39+C42+C45+C48+C52+C55+C59+C62+C65+C69+C73+C76+C79</f>
        <v>937935</v>
      </c>
      <c r="D82" s="11">
        <f t="shared" ref="D82:N82" si="22">D7+D10+D13+D16+D20+D23+D26+D29+D33+D36+D39+D42+D45+D48+D52+D55+D59+D62+D65+D69+D73+D76+D79</f>
        <v>37447</v>
      </c>
      <c r="E82" s="11">
        <f t="shared" si="22"/>
        <v>130705</v>
      </c>
      <c r="F82" s="11">
        <f t="shared" si="22"/>
        <v>769783</v>
      </c>
      <c r="G82" s="11">
        <f t="shared" si="22"/>
        <v>886030</v>
      </c>
      <c r="H82" s="11">
        <f t="shared" si="22"/>
        <v>35154</v>
      </c>
      <c r="I82" s="11">
        <f t="shared" si="22"/>
        <v>117421</v>
      </c>
      <c r="J82" s="11">
        <f t="shared" si="22"/>
        <v>733455</v>
      </c>
      <c r="K82" s="11">
        <f t="shared" si="22"/>
        <v>79339</v>
      </c>
      <c r="L82" s="11">
        <f t="shared" si="22"/>
        <v>5479.2</v>
      </c>
      <c r="M82" s="11">
        <f t="shared" si="22"/>
        <v>10240.799999999999</v>
      </c>
      <c r="N82" s="11">
        <f t="shared" si="22"/>
        <v>63619</v>
      </c>
    </row>
  </sheetData>
  <mergeCells count="32">
    <mergeCell ref="B4:B6"/>
    <mergeCell ref="A4:A6"/>
    <mergeCell ref="G4:J5"/>
    <mergeCell ref="K4:N5"/>
    <mergeCell ref="A26:A28"/>
    <mergeCell ref="A13:A15"/>
    <mergeCell ref="A16:A19"/>
    <mergeCell ref="A20:A22"/>
    <mergeCell ref="A23:A25"/>
    <mergeCell ref="A76:A78"/>
    <mergeCell ref="A33:A35"/>
    <mergeCell ref="A36:A38"/>
    <mergeCell ref="A39:A41"/>
    <mergeCell ref="A42:A44"/>
    <mergeCell ref="A45:A47"/>
    <mergeCell ref="A48:A51"/>
    <mergeCell ref="L1:N1"/>
    <mergeCell ref="A3:N3"/>
    <mergeCell ref="A2:N2"/>
    <mergeCell ref="A82:B82"/>
    <mergeCell ref="A29:A32"/>
    <mergeCell ref="A7:A9"/>
    <mergeCell ref="A10:A12"/>
    <mergeCell ref="A79:A81"/>
    <mergeCell ref="A52:A54"/>
    <mergeCell ref="A55:A58"/>
    <mergeCell ref="A59:A61"/>
    <mergeCell ref="A62:A64"/>
    <mergeCell ref="A65:A68"/>
    <mergeCell ref="A69:A72"/>
    <mergeCell ref="C4:F5"/>
    <mergeCell ref="A73:A75"/>
  </mergeCells>
  <pageMargins left="0.196850393700787" right="0.118110236220472" top="0.55433070900000003" bottom="0.50433070899999999" header="0.31496062992126" footer="0.26496062999999997"/>
  <pageSetup orientation="landscape" verticalDpi="0" r:id="rId1"/>
  <headerFooter differentFirst="1">
    <oddHeader>&amp;C&amp;"Times New Roman,Regular"&amp;P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CBCC</vt:lpstr>
      <vt:lpstr>CBCC!Print_Titles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MSHOME</dc:creator>
  <cp:lastModifiedBy>Administrator</cp:lastModifiedBy>
  <cp:lastPrinted>2025-05-09T12:29:05Z</cp:lastPrinted>
  <dcterms:created xsi:type="dcterms:W3CDTF">2025-05-04T07:10:50Z</dcterms:created>
  <dcterms:modified xsi:type="dcterms:W3CDTF">2025-05-12T02:11:56Z</dcterms:modified>
</cp:coreProperties>
</file>